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04 Práce\_zakázky\202207-065 - Rekonstrukce budovy ředitelství - OKB pro nemocnici následné péče Moravská třebová\04_Rozpočet\2022 08 02\"/>
    </mc:Choice>
  </mc:AlternateContent>
  <bookViews>
    <workbookView xWindow="0" yWindow="0" windowWidth="0" windowHeight="0"/>
  </bookViews>
  <sheets>
    <sheet name="Rekapitulace stavby" sheetId="1" r:id="rId1"/>
    <sheet name="D.1 - Architektonické a s..." sheetId="2" r:id="rId2"/>
    <sheet name="D.1.4.1 - Zařízení zdravo..." sheetId="3" r:id="rId3"/>
    <sheet name="D.1.4.2 - Zařízení vzduch..." sheetId="4" r:id="rId4"/>
    <sheet name="D.1.4.4 - Zařízení silnop..." sheetId="5" r:id="rId5"/>
    <sheet name="D.1.4.5 - Zařízení slabop..." sheetId="6" r:id="rId6"/>
    <sheet name="VRN - Vedlejší rozpočtové...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'D.1 - Architektonické a s...'!$C$130:$K$630</definedName>
    <definedName name="_xlnm.Print_Area" localSheetId="1">'D.1 - Architektonické a s...'!$C$4:$J$76,'D.1 - Architektonické a s...'!$C$82:$J$112,'D.1 - Architektonické a s...'!$C$118:$J$630</definedName>
    <definedName name="_xlnm.Print_Titles" localSheetId="1">'D.1 - Architektonické a s...'!$130:$130</definedName>
    <definedName name="_xlnm._FilterDatabase" localSheetId="2" hidden="1">'D.1.4.1 - Zařízení zdravo...'!$C$127:$K$235</definedName>
    <definedName name="_xlnm.Print_Area" localSheetId="2">'D.1.4.1 - Zařízení zdravo...'!$C$4:$J$76,'D.1.4.1 - Zařízení zdravo...'!$C$82:$J$107,'D.1.4.1 - Zařízení zdravo...'!$C$113:$J$235</definedName>
    <definedName name="_xlnm.Print_Titles" localSheetId="2">'D.1.4.1 - Zařízení zdravo...'!$127:$127</definedName>
    <definedName name="_xlnm._FilterDatabase" localSheetId="3" hidden="1">'D.1.4.2 - Zařízení vzduch...'!$C$126:$K$173</definedName>
    <definedName name="_xlnm.Print_Area" localSheetId="3">'D.1.4.2 - Zařízení vzduch...'!$C$4:$J$76,'D.1.4.2 - Zařízení vzduch...'!$C$82:$J$106,'D.1.4.2 - Zařízení vzduch...'!$C$112:$J$173</definedName>
    <definedName name="_xlnm.Print_Titles" localSheetId="3">'D.1.4.2 - Zařízení vzduch...'!$126:$126</definedName>
    <definedName name="_xlnm._FilterDatabase" localSheetId="4" hidden="1">'D.1.4.4 - Zařízení silnop...'!$C$127:$K$236</definedName>
    <definedName name="_xlnm.Print_Area" localSheetId="4">'D.1.4.4 - Zařízení silnop...'!$C$4:$J$76,'D.1.4.4 - Zařízení silnop...'!$C$82:$J$107,'D.1.4.4 - Zařízení silnop...'!$C$113:$J$236</definedName>
    <definedName name="_xlnm.Print_Titles" localSheetId="4">'D.1.4.4 - Zařízení silnop...'!$127:$127</definedName>
    <definedName name="_xlnm._FilterDatabase" localSheetId="5" hidden="1">'D.1.4.5 - Zařízení slabop...'!$C$123:$K$191</definedName>
    <definedName name="_xlnm.Print_Area" localSheetId="5">'D.1.4.5 - Zařízení slabop...'!$C$4:$J$76,'D.1.4.5 - Zařízení slabop...'!$C$82:$J$103,'D.1.4.5 - Zařízení slabop...'!$C$109:$J$191</definedName>
    <definedName name="_xlnm.Print_Titles" localSheetId="5">'D.1.4.5 - Zařízení slabop...'!$123:$123</definedName>
    <definedName name="_xlnm._FilterDatabase" localSheetId="6" hidden="1">'VRN - Vedlejší rozpočtové...'!$C$119:$K$128</definedName>
    <definedName name="_xlnm.Print_Area" localSheetId="6">'VRN - Vedlejší rozpočtové...'!$C$4:$J$76,'VRN - Vedlejší rozpočtové...'!$C$82:$J$101,'VRN - Vedlejší rozpočtové...'!$C$107:$J$128</definedName>
    <definedName name="_xlnm.Print_Titles" localSheetId="6">'VRN - Vedlejší rozpočtové...'!$119:$119</definedName>
  </definedNames>
  <calcPr/>
</workbook>
</file>

<file path=xl/calcChain.xml><?xml version="1.0" encoding="utf-8"?>
<calcChain xmlns="http://schemas.openxmlformats.org/spreadsheetml/2006/main">
  <c i="7" l="1" r="J37"/>
  <c r="J36"/>
  <c i="1" r="AY101"/>
  <c i="7" r="J35"/>
  <c i="1" r="AX101"/>
  <c i="7"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6" r="J39"/>
  <c r="J38"/>
  <c i="1" r="AY100"/>
  <c i="6" r="J37"/>
  <c i="1" r="AX100"/>
  <c i="6"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2"/>
  <c r="BH132"/>
  <c r="BG132"/>
  <c r="BF132"/>
  <c r="T132"/>
  <c r="R132"/>
  <c r="P132"/>
  <c r="BI126"/>
  <c r="BH126"/>
  <c r="BG126"/>
  <c r="BF126"/>
  <c r="T126"/>
  <c r="R126"/>
  <c r="P126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5" r="J39"/>
  <c r="J38"/>
  <c i="1" r="AY99"/>
  <c i="5" r="J37"/>
  <c i="1" r="AX99"/>
  <c i="5"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5"/>
  <c r="J124"/>
  <c r="F124"/>
  <c r="F122"/>
  <c r="E120"/>
  <c r="J94"/>
  <c r="J93"/>
  <c r="F93"/>
  <c r="F91"/>
  <c r="E89"/>
  <c r="J20"/>
  <c r="E20"/>
  <c r="F94"/>
  <c r="J19"/>
  <c r="J14"/>
  <c r="J122"/>
  <c r="E7"/>
  <c r="E85"/>
  <c i="4" r="J129"/>
  <c r="J39"/>
  <c r="J38"/>
  <c i="1" r="AY98"/>
  <c i="4" r="J37"/>
  <c i="1" r="AX98"/>
  <c i="4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00"/>
  <c r="J124"/>
  <c r="J123"/>
  <c r="F123"/>
  <c r="F121"/>
  <c r="E119"/>
  <c r="J94"/>
  <c r="J93"/>
  <c r="F93"/>
  <c r="F91"/>
  <c r="E89"/>
  <c r="J20"/>
  <c r="E20"/>
  <c r="F94"/>
  <c r="J19"/>
  <c r="J14"/>
  <c r="J91"/>
  <c r="E7"/>
  <c r="E115"/>
  <c i="3" r="J130"/>
  <c r="J39"/>
  <c r="J38"/>
  <c i="1" r="AY97"/>
  <c i="3" r="J37"/>
  <c i="1" r="AX97"/>
  <c i="3"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00"/>
  <c r="J125"/>
  <c r="J124"/>
  <c r="F124"/>
  <c r="F122"/>
  <c r="E120"/>
  <c r="J94"/>
  <c r="J93"/>
  <c r="F93"/>
  <c r="F91"/>
  <c r="E89"/>
  <c r="J20"/>
  <c r="E20"/>
  <c r="F125"/>
  <c r="J19"/>
  <c r="J14"/>
  <c r="J122"/>
  <c r="E7"/>
  <c r="E85"/>
  <c i="2" r="J37"/>
  <c r="J36"/>
  <c i="1" r="AY95"/>
  <c i="2" r="J35"/>
  <c i="1" r="AX95"/>
  <c i="2" r="BI630"/>
  <c r="BH630"/>
  <c r="BG630"/>
  <c r="BF630"/>
  <c r="T630"/>
  <c r="R630"/>
  <c r="P630"/>
  <c r="BI612"/>
  <c r="BH612"/>
  <c r="BG612"/>
  <c r="BF612"/>
  <c r="T612"/>
  <c r="R612"/>
  <c r="P612"/>
  <c r="BI602"/>
  <c r="BH602"/>
  <c r="BG602"/>
  <c r="BF602"/>
  <c r="T602"/>
  <c r="T601"/>
  <c r="R602"/>
  <c r="R601"/>
  <c r="P602"/>
  <c r="P601"/>
  <c r="BI600"/>
  <c r="BH600"/>
  <c r="BG600"/>
  <c r="BF600"/>
  <c r="T600"/>
  <c r="R600"/>
  <c r="P600"/>
  <c r="BI598"/>
  <c r="BH598"/>
  <c r="BG598"/>
  <c r="BF598"/>
  <c r="T598"/>
  <c r="R598"/>
  <c r="P598"/>
  <c r="BI583"/>
  <c r="BH583"/>
  <c r="BG583"/>
  <c r="BF583"/>
  <c r="T583"/>
  <c r="R583"/>
  <c r="P583"/>
  <c r="BI579"/>
  <c r="BH579"/>
  <c r="BG579"/>
  <c r="BF579"/>
  <c r="T579"/>
  <c r="R579"/>
  <c r="P579"/>
  <c r="BI565"/>
  <c r="BH565"/>
  <c r="BG565"/>
  <c r="BF565"/>
  <c r="T565"/>
  <c r="R565"/>
  <c r="P565"/>
  <c r="BI563"/>
  <c r="BH563"/>
  <c r="BG563"/>
  <c r="BF563"/>
  <c r="T563"/>
  <c r="R563"/>
  <c r="P563"/>
  <c r="BI554"/>
  <c r="BH554"/>
  <c r="BG554"/>
  <c r="BF554"/>
  <c r="T554"/>
  <c r="R554"/>
  <c r="P554"/>
  <c r="BI545"/>
  <c r="BH545"/>
  <c r="BG545"/>
  <c r="BF545"/>
  <c r="T545"/>
  <c r="R545"/>
  <c r="P545"/>
  <c r="BI540"/>
  <c r="BH540"/>
  <c r="BG540"/>
  <c r="BF540"/>
  <c r="T540"/>
  <c r="R540"/>
  <c r="P540"/>
  <c r="BI526"/>
  <c r="BH526"/>
  <c r="BG526"/>
  <c r="BF526"/>
  <c r="T526"/>
  <c r="R526"/>
  <c r="P526"/>
  <c r="BI519"/>
  <c r="BH519"/>
  <c r="BG519"/>
  <c r="BF519"/>
  <c r="T519"/>
  <c r="R519"/>
  <c r="P519"/>
  <c r="BI511"/>
  <c r="BH511"/>
  <c r="BG511"/>
  <c r="BF511"/>
  <c r="T511"/>
  <c r="R511"/>
  <c r="P511"/>
  <c r="BI503"/>
  <c r="BH503"/>
  <c r="BG503"/>
  <c r="BF503"/>
  <c r="T503"/>
  <c r="R503"/>
  <c r="P503"/>
  <c r="BI495"/>
  <c r="BH495"/>
  <c r="BG495"/>
  <c r="BF495"/>
  <c r="T495"/>
  <c r="R495"/>
  <c r="P495"/>
  <c r="BI483"/>
  <c r="BH483"/>
  <c r="BG483"/>
  <c r="BF483"/>
  <c r="T483"/>
  <c r="R483"/>
  <c r="P483"/>
  <c r="BI471"/>
  <c r="BH471"/>
  <c r="BG471"/>
  <c r="BF471"/>
  <c r="T471"/>
  <c r="R471"/>
  <c r="P471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49"/>
  <c r="BH449"/>
  <c r="BG449"/>
  <c r="BF449"/>
  <c r="T449"/>
  <c r="R449"/>
  <c r="P449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0"/>
  <c r="BH430"/>
  <c r="BG430"/>
  <c r="BF430"/>
  <c r="T430"/>
  <c r="R430"/>
  <c r="P430"/>
  <c r="BI422"/>
  <c r="BH422"/>
  <c r="BG422"/>
  <c r="BF422"/>
  <c r="T422"/>
  <c r="R422"/>
  <c r="P422"/>
  <c r="BI420"/>
  <c r="BH420"/>
  <c r="BG420"/>
  <c r="BF420"/>
  <c r="T420"/>
  <c r="R420"/>
  <c r="P420"/>
  <c r="BI412"/>
  <c r="BH412"/>
  <c r="BG412"/>
  <c r="BF412"/>
  <c r="T412"/>
  <c r="R412"/>
  <c r="P412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35"/>
  <c r="BH335"/>
  <c r="BG335"/>
  <c r="BF335"/>
  <c r="T335"/>
  <c r="R335"/>
  <c r="P335"/>
  <c r="BI325"/>
  <c r="BH325"/>
  <c r="BG325"/>
  <c r="BF325"/>
  <c r="T325"/>
  <c r="R325"/>
  <c r="P325"/>
  <c r="BI322"/>
  <c r="BH322"/>
  <c r="BG322"/>
  <c r="BF322"/>
  <c r="T322"/>
  <c r="T321"/>
  <c r="R322"/>
  <c r="R321"/>
  <c r="P322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68"/>
  <c r="BH268"/>
  <c r="BG268"/>
  <c r="BF268"/>
  <c r="T268"/>
  <c r="R268"/>
  <c r="P268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194"/>
  <c r="BH194"/>
  <c r="BG194"/>
  <c r="BF194"/>
  <c r="T194"/>
  <c r="R194"/>
  <c r="P194"/>
  <c r="BI179"/>
  <c r="BH179"/>
  <c r="BG179"/>
  <c r="BF179"/>
  <c r="T179"/>
  <c r="R179"/>
  <c r="P179"/>
  <c r="BI175"/>
  <c r="BH175"/>
  <c r="BG175"/>
  <c r="BF175"/>
  <c r="T175"/>
  <c r="R175"/>
  <c r="P175"/>
  <c r="BI160"/>
  <c r="BH160"/>
  <c r="BG160"/>
  <c r="BF160"/>
  <c r="T160"/>
  <c r="R160"/>
  <c r="P160"/>
  <c r="BI158"/>
  <c r="BH158"/>
  <c r="BG158"/>
  <c r="BF158"/>
  <c r="T158"/>
  <c r="R158"/>
  <c r="P158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92"/>
  <c r="J17"/>
  <c r="J12"/>
  <c r="J125"/>
  <c r="E7"/>
  <c r="E121"/>
  <c i="1" r="L90"/>
  <c r="AM90"/>
  <c r="AM89"/>
  <c r="L89"/>
  <c r="AM87"/>
  <c r="L87"/>
  <c r="L85"/>
  <c r="L84"/>
  <c i="2" r="BK630"/>
  <c r="BK602"/>
  <c r="BK565"/>
  <c r="BK455"/>
  <c r="BK388"/>
  <c r="J363"/>
  <c r="J335"/>
  <c r="BK310"/>
  <c r="J250"/>
  <c r="J141"/>
  <c r="J565"/>
  <c r="BK519"/>
  <c r="J443"/>
  <c r="BK379"/>
  <c r="BK354"/>
  <c r="J318"/>
  <c r="J240"/>
  <c r="J145"/>
  <c r="J526"/>
  <c r="J483"/>
  <c r="J394"/>
  <c r="J365"/>
  <c r="J308"/>
  <c r="BK279"/>
  <c r="BK240"/>
  <c r="BK179"/>
  <c r="BK540"/>
  <c r="J447"/>
  <c r="BK390"/>
  <c r="J368"/>
  <c r="BK353"/>
  <c r="J310"/>
  <c r="J277"/>
  <c r="BK252"/>
  <c r="BK148"/>
  <c r="J455"/>
  <c r="J422"/>
  <c r="J400"/>
  <c r="J374"/>
  <c r="BK322"/>
  <c r="BK221"/>
  <c r="BK483"/>
  <c r="BK439"/>
  <c r="J392"/>
  <c r="J381"/>
  <c r="BK357"/>
  <c r="BK312"/>
  <c r="BK274"/>
  <c r="BK194"/>
  <c i="3" r="J234"/>
  <c r="BK230"/>
  <c r="BK218"/>
  <c r="J201"/>
  <c r="J192"/>
  <c r="J182"/>
  <c r="BK174"/>
  <c r="J169"/>
  <c r="J165"/>
  <c r="J156"/>
  <c r="BK147"/>
  <c r="BK137"/>
  <c r="BK234"/>
  <c r="J226"/>
  <c r="BK214"/>
  <c r="J199"/>
  <c r="J189"/>
  <c r="BK181"/>
  <c r="BK175"/>
  <c r="BK161"/>
  <c r="J137"/>
  <c r="BK231"/>
  <c r="BK223"/>
  <c r="BK216"/>
  <c r="J203"/>
  <c r="J193"/>
  <c r="J186"/>
  <c r="J180"/>
  <c r="BK171"/>
  <c r="J162"/>
  <c r="J152"/>
  <c r="J146"/>
  <c r="BK140"/>
  <c r="BK133"/>
  <c r="J221"/>
  <c r="BK202"/>
  <c r="BK187"/>
  <c r="J184"/>
  <c r="BK156"/>
  <c r="J153"/>
  <c r="BK139"/>
  <c r="BK226"/>
  <c r="BK221"/>
  <c r="J212"/>
  <c r="J207"/>
  <c r="J191"/>
  <c r="J168"/>
  <c r="J161"/>
  <c r="BK149"/>
  <c r="J139"/>
  <c i="4" r="J167"/>
  <c r="J156"/>
  <c r="J133"/>
  <c r="BK173"/>
  <c r="J165"/>
  <c r="BK151"/>
  <c r="BK137"/>
  <c r="J171"/>
  <c r="BK154"/>
  <c r="BK145"/>
  <c r="BK171"/>
  <c r="J159"/>
  <c r="BK150"/>
  <c r="BK140"/>
  <c r="BK131"/>
  <c r="BK159"/>
  <c r="BK143"/>
  <c r="J135"/>
  <c i="5" r="BK228"/>
  <c r="BK219"/>
  <c r="J198"/>
  <c r="BK178"/>
  <c r="J166"/>
  <c r="BK149"/>
  <c r="J232"/>
  <c r="BK229"/>
  <c r="J216"/>
  <c r="BK205"/>
  <c r="BK194"/>
  <c r="J185"/>
  <c r="BK169"/>
  <c r="J151"/>
  <c r="J132"/>
  <c r="BK217"/>
  <c r="BK199"/>
  <c r="BK192"/>
  <c r="BK164"/>
  <c r="J156"/>
  <c r="J130"/>
  <c r="BK222"/>
  <c r="BK201"/>
  <c r="BK193"/>
  <c r="J183"/>
  <c r="BK173"/>
  <c r="BK162"/>
  <c r="BK148"/>
  <c r="BK232"/>
  <c r="J223"/>
  <c r="BK210"/>
  <c r="BK204"/>
  <c r="J193"/>
  <c r="BK180"/>
  <c r="J175"/>
  <c r="J159"/>
  <c r="J139"/>
  <c r="J222"/>
  <c r="J207"/>
  <c r="J192"/>
  <c r="BK182"/>
  <c r="BK165"/>
  <c r="J158"/>
  <c r="J147"/>
  <c r="J131"/>
  <c i="6" r="BK188"/>
  <c r="J141"/>
  <c r="J178"/>
  <c r="BK150"/>
  <c r="BK190"/>
  <c r="J176"/>
  <c r="J158"/>
  <c r="BK191"/>
  <c r="J142"/>
  <c r="J126"/>
  <c r="BK166"/>
  <c r="J180"/>
  <c r="J168"/>
  <c i="7" r="BK123"/>
  <c r="BK128"/>
  <c i="2" r="J630"/>
  <c r="J600"/>
  <c r="J583"/>
  <c r="J471"/>
  <c r="J430"/>
  <c r="BK368"/>
  <c r="BK349"/>
  <c r="J312"/>
  <c r="BK277"/>
  <c r="BK175"/>
  <c r="J598"/>
  <c r="J563"/>
  <c r="BK503"/>
  <c r="BK422"/>
  <c r="BK381"/>
  <c r="J357"/>
  <c r="J349"/>
  <c r="BK308"/>
  <c r="J158"/>
  <c r="BK563"/>
  <c r="J519"/>
  <c r="J439"/>
  <c r="BK392"/>
  <c r="BK351"/>
  <c r="BK315"/>
  <c r="J281"/>
  <c r="J242"/>
  <c r="BK160"/>
  <c r="BK545"/>
  <c r="BK495"/>
  <c r="BK402"/>
  <c r="J377"/>
  <c r="J354"/>
  <c r="J315"/>
  <c r="J289"/>
  <c r="BK246"/>
  <c r="J175"/>
  <c r="J449"/>
  <c r="BK420"/>
  <c r="J398"/>
  <c r="J383"/>
  <c r="BK335"/>
  <c r="J236"/>
  <c r="J511"/>
  <c r="BK447"/>
  <c r="BK400"/>
  <c r="J390"/>
  <c r="BK374"/>
  <c r="BK316"/>
  <c r="J285"/>
  <c r="J217"/>
  <c r="BK136"/>
  <c i="3" r="J231"/>
  <c r="J224"/>
  <c r="BK203"/>
  <c r="J197"/>
  <c r="J188"/>
  <c r="J177"/>
  <c r="J172"/>
  <c r="J166"/>
  <c r="BK159"/>
  <c r="BK154"/>
  <c r="BK142"/>
  <c r="J135"/>
  <c r="J233"/>
  <c r="J223"/>
  <c r="J208"/>
  <c r="BK197"/>
  <c r="BK193"/>
  <c r="J183"/>
  <c r="J176"/>
  <c r="BK168"/>
  <c r="BK146"/>
  <c r="BK136"/>
  <c r="J225"/>
  <c r="BK217"/>
  <c r="BK206"/>
  <c r="BK196"/>
  <c r="BK190"/>
  <c r="J179"/>
  <c r="J175"/>
  <c r="BK164"/>
  <c r="BK157"/>
  <c r="J147"/>
  <c r="J142"/>
  <c r="BK225"/>
  <c r="J217"/>
  <c r="BK201"/>
  <c r="J185"/>
  <c r="J163"/>
  <c r="J145"/>
  <c r="J138"/>
  <c r="BK228"/>
  <c r="BK222"/>
  <c r="J211"/>
  <c r="BK205"/>
  <c r="J174"/>
  <c r="BK167"/>
  <c r="J157"/>
  <c r="J148"/>
  <c r="J133"/>
  <c i="4" r="BK166"/>
  <c r="J157"/>
  <c r="BK139"/>
  <c r="J137"/>
  <c r="J158"/>
  <c r="BK149"/>
  <c r="J169"/>
  <c r="BK158"/>
  <c r="J150"/>
  <c r="BK136"/>
  <c r="J164"/>
  <c r="J153"/>
  <c r="J145"/>
  <c r="BK133"/>
  <c r="J166"/>
  <c r="J161"/>
  <c r="BK146"/>
  <c r="J140"/>
  <c r="BK134"/>
  <c i="5" r="BK223"/>
  <c r="BK213"/>
  <c r="J187"/>
  <c r="J173"/>
  <c r="BK158"/>
  <c r="J141"/>
  <c r="J228"/>
  <c r="J217"/>
  <c r="BK208"/>
  <c r="BK202"/>
  <c r="BK188"/>
  <c r="J182"/>
  <c r="BK163"/>
  <c r="BK138"/>
  <c r="J227"/>
  <c r="J210"/>
  <c r="BK197"/>
  <c r="BK174"/>
  <c r="J161"/>
  <c r="BK153"/>
  <c r="BK142"/>
  <c r="J229"/>
  <c r="J205"/>
  <c r="J200"/>
  <c r="J191"/>
  <c r="BK179"/>
  <c r="J170"/>
  <c r="BK159"/>
  <c r="BK132"/>
  <c r="J235"/>
  <c r="J225"/>
  <c r="BK216"/>
  <c r="J197"/>
  <c r="J188"/>
  <c r="J179"/>
  <c r="BK171"/>
  <c r="J153"/>
  <c r="BK224"/>
  <c r="BK212"/>
  <c r="BK198"/>
  <c r="J190"/>
  <c r="BK168"/>
  <c r="BK160"/>
  <c r="BK154"/>
  <c r="BK137"/>
  <c i="6" r="J190"/>
  <c r="BK165"/>
  <c r="BK181"/>
  <c r="BK152"/>
  <c r="BK141"/>
  <c r="J175"/>
  <c r="J140"/>
  <c r="BK126"/>
  <c r="BK167"/>
  <c r="J188"/>
  <c r="J149"/>
  <c r="BK176"/>
  <c i="7" r="J126"/>
  <c r="BK126"/>
  <c r="J125"/>
  <c i="2" r="BK612"/>
  <c r="BK598"/>
  <c r="BK554"/>
  <c r="BK449"/>
  <c r="J396"/>
  <c r="BK377"/>
  <c r="J353"/>
  <c r="J317"/>
  <c r="BK268"/>
  <c r="BK219"/>
  <c r="BK600"/>
  <c r="BK583"/>
  <c r="J554"/>
  <c r="J495"/>
  <c r="BK398"/>
  <c r="BK371"/>
  <c r="J351"/>
  <c r="J320"/>
  <c r="BK242"/>
  <c r="J194"/>
  <c r="BK579"/>
  <c r="J503"/>
  <c r="BK404"/>
  <c r="BK359"/>
  <c r="J325"/>
  <c r="BK285"/>
  <c r="J246"/>
  <c r="J219"/>
  <c r="J134"/>
  <c r="BK471"/>
  <c r="J420"/>
  <c r="J388"/>
  <c r="J355"/>
  <c r="J316"/>
  <c r="J274"/>
  <c r="J221"/>
  <c r="J179"/>
  <c r="BK453"/>
  <c r="J402"/>
  <c r="BK394"/>
  <c r="J361"/>
  <c r="BK292"/>
  <c i="1" r="AS96"/>
  <c i="2" r="J294"/>
  <c r="BK238"/>
  <c r="BK145"/>
  <c i="3" r="BK233"/>
  <c r="J228"/>
  <c r="J209"/>
  <c r="BK198"/>
  <c r="J190"/>
  <c r="J178"/>
  <c r="BK173"/>
  <c r="J167"/>
  <c r="J164"/>
  <c r="J155"/>
  <c r="J140"/>
  <c r="BK132"/>
  <c r="J230"/>
  <c r="J220"/>
  <c r="BK212"/>
  <c r="J202"/>
  <c r="J194"/>
  <c r="J187"/>
  <c r="BK180"/>
  <c r="J170"/>
  <c r="BK163"/>
  <c r="BK144"/>
  <c r="BK235"/>
  <c r="J227"/>
  <c r="J218"/>
  <c r="BK215"/>
  <c r="J198"/>
  <c r="BK192"/>
  <c r="BK185"/>
  <c r="BK177"/>
  <c r="BK170"/>
  <c r="BK158"/>
  <c r="BK150"/>
  <c r="BK145"/>
  <c r="J136"/>
  <c r="J229"/>
  <c r="J219"/>
  <c r="J205"/>
  <c r="BK188"/>
  <c r="J181"/>
  <c r="BK155"/>
  <c r="J149"/>
  <c r="J134"/>
  <c r="BK224"/>
  <c r="J216"/>
  <c r="BK208"/>
  <c r="BK204"/>
  <c r="BK172"/>
  <c r="BK166"/>
  <c r="BK152"/>
  <c r="J144"/>
  <c i="4" r="BK169"/>
  <c r="BK162"/>
  <c r="J149"/>
  <c r="J144"/>
  <c r="J170"/>
  <c r="BK157"/>
  <c r="J139"/>
  <c r="BK170"/>
  <c r="BK160"/>
  <c r="J152"/>
  <c r="J138"/>
  <c r="BK167"/>
  <c r="J160"/>
  <c r="J148"/>
  <c r="J136"/>
  <c r="BK132"/>
  <c r="BK165"/>
  <c r="BK156"/>
  <c r="BK144"/>
  <c r="BK138"/>
  <c r="J131"/>
  <c i="5" r="J218"/>
  <c r="J204"/>
  <c r="J186"/>
  <c r="J167"/>
  <c r="BK161"/>
  <c r="BK139"/>
  <c r="BK225"/>
  <c r="J211"/>
  <c r="BK207"/>
  <c r="J199"/>
  <c r="BK187"/>
  <c r="J177"/>
  <c r="BK167"/>
  <c r="J152"/>
  <c r="BK140"/>
  <c r="J233"/>
  <c r="J213"/>
  <c r="J206"/>
  <c r="BK177"/>
  <c r="J162"/>
  <c r="BK157"/>
  <c r="J148"/>
  <c r="J224"/>
  <c r="J202"/>
  <c r="BK184"/>
  <c r="BK175"/>
  <c r="J171"/>
  <c r="J157"/>
  <c r="J140"/>
  <c r="BK233"/>
  <c r="J221"/>
  <c r="J212"/>
  <c r="BK206"/>
  <c r="J196"/>
  <c r="BK186"/>
  <c r="J178"/>
  <c r="J165"/>
  <c r="BK147"/>
  <c r="BK215"/>
  <c r="J203"/>
  <c r="BK191"/>
  <c r="J174"/>
  <c r="J163"/>
  <c r="BK152"/>
  <c r="J138"/>
  <c i="6" r="BK178"/>
  <c r="BK139"/>
  <c r="J166"/>
  <c r="BK149"/>
  <c r="BK168"/>
  <c r="J150"/>
  <c r="BK182"/>
  <c r="J139"/>
  <c r="BK180"/>
  <c r="J191"/>
  <c r="BK158"/>
  <c i="7" r="BK125"/>
  <c i="2" r="J612"/>
  <c r="J602"/>
  <c r="J545"/>
  <c r="J412"/>
  <c r="J379"/>
  <c r="BK361"/>
  <c r="BK325"/>
  <c r="J279"/>
  <c r="J252"/>
  <c r="J148"/>
  <c r="J579"/>
  <c r="BK526"/>
  <c r="J453"/>
  <c r="BK384"/>
  <c r="BK363"/>
  <c r="J322"/>
  <c r="BK281"/>
  <c r="J238"/>
  <c r="BK134"/>
  <c r="J540"/>
  <c r="J457"/>
  <c r="BK383"/>
  <c r="BK355"/>
  <c r="J292"/>
  <c r="BK250"/>
  <c r="BK236"/>
  <c r="BK511"/>
  <c r="BK443"/>
  <c r="BK396"/>
  <c r="J384"/>
  <c r="BK365"/>
  <c r="BK318"/>
  <c r="BK294"/>
  <c r="BK217"/>
  <c r="BK158"/>
  <c r="BK141"/>
  <c r="BK430"/>
  <c r="J404"/>
  <c r="BK386"/>
  <c r="J359"/>
  <c r="BK317"/>
  <c r="J136"/>
  <c r="BK457"/>
  <c r="BK412"/>
  <c r="J386"/>
  <c r="J371"/>
  <c r="BK320"/>
  <c r="BK289"/>
  <c r="J268"/>
  <c r="J160"/>
  <c i="3" r="BK232"/>
  <c r="BK227"/>
  <c r="J204"/>
  <c r="BK194"/>
  <c r="BK183"/>
  <c r="BK176"/>
  <c r="J171"/>
  <c r="BK162"/>
  <c r="J158"/>
  <c r="J150"/>
  <c r="BK138"/>
  <c r="J235"/>
  <c r="J232"/>
  <c r="J215"/>
  <c r="J206"/>
  <c r="J195"/>
  <c r="BK191"/>
  <c r="BK182"/>
  <c r="BK179"/>
  <c r="BK153"/>
  <c r="J143"/>
  <c r="BK135"/>
  <c r="BK229"/>
  <c r="BK219"/>
  <c r="BK211"/>
  <c r="BK195"/>
  <c r="BK189"/>
  <c r="BK184"/>
  <c r="J173"/>
  <c r="BK165"/>
  <c r="BK148"/>
  <c r="BK143"/>
  <c r="BK134"/>
  <c r="J222"/>
  <c r="BK207"/>
  <c r="J196"/>
  <c r="BK186"/>
  <c r="BK178"/>
  <c r="J154"/>
  <c r="J141"/>
  <c r="J132"/>
  <c r="BK220"/>
  <c r="J214"/>
  <c r="BK209"/>
  <c r="BK199"/>
  <c r="BK169"/>
  <c r="J159"/>
  <c r="BK141"/>
  <c i="4" r="J173"/>
  <c r="J163"/>
  <c r="J151"/>
  <c r="J146"/>
  <c r="J172"/>
  <c r="BK163"/>
  <c r="BK148"/>
  <c r="J134"/>
  <c r="BK161"/>
  <c r="BK153"/>
  <c r="BK142"/>
  <c r="J162"/>
  <c r="BK152"/>
  <c r="J143"/>
  <c r="BK135"/>
  <c r="BK172"/>
  <c r="BK164"/>
  <c r="J154"/>
  <c r="J142"/>
  <c r="J132"/>
  <c i="5" r="BK227"/>
  <c r="J215"/>
  <c r="BK200"/>
  <c r="BK181"/>
  <c r="J169"/>
  <c r="J155"/>
  <c r="BK131"/>
  <c r="J231"/>
  <c r="J220"/>
  <c r="J209"/>
  <c r="BK203"/>
  <c r="J195"/>
  <c r="BK183"/>
  <c r="BK172"/>
  <c r="J154"/>
  <c r="J142"/>
  <c r="J137"/>
  <c r="BK220"/>
  <c r="BK209"/>
  <c r="BK195"/>
  <c r="BK170"/>
  <c r="J160"/>
  <c r="J149"/>
  <c r="BK235"/>
  <c r="J219"/>
  <c r="J194"/>
  <c r="BK185"/>
  <c r="J181"/>
  <c r="J172"/>
  <c r="BK166"/>
  <c r="BK155"/>
  <c r="J236"/>
  <c r="BK231"/>
  <c r="BK218"/>
  <c r="J208"/>
  <c r="J201"/>
  <c r="BK190"/>
  <c r="J184"/>
  <c r="J168"/>
  <c r="BK151"/>
  <c r="BK236"/>
  <c r="BK221"/>
  <c r="BK211"/>
  <c r="BK196"/>
  <c r="J180"/>
  <c r="J164"/>
  <c r="BK156"/>
  <c r="BK141"/>
  <c r="BK130"/>
  <c i="6" r="J181"/>
  <c r="BK140"/>
  <c r="J152"/>
  <c r="BK142"/>
  <c r="J177"/>
  <c r="J165"/>
  <c r="BK132"/>
  <c r="BK177"/>
  <c r="J132"/>
  <c r="BK175"/>
  <c r="J182"/>
  <c r="J167"/>
  <c i="7" r="J128"/>
  <c r="J123"/>
  <c i="2" l="1" r="BK147"/>
  <c r="J147"/>
  <c r="J99"/>
  <c r="P251"/>
  <c r="R314"/>
  <c r="P352"/>
  <c r="T401"/>
  <c r="P448"/>
  <c r="P456"/>
  <c r="T564"/>
  <c i="3" r="T131"/>
  <c r="BK151"/>
  <c r="J151"/>
  <c r="J102"/>
  <c r="P151"/>
  <c r="R151"/>
  <c r="T151"/>
  <c r="T200"/>
  <c r="BK210"/>
  <c r="J210"/>
  <c r="J105"/>
  <c r="P210"/>
  <c r="R210"/>
  <c r="T210"/>
  <c i="4" r="BK130"/>
  <c r="J130"/>
  <c r="J101"/>
  <c r="BK141"/>
  <c r="J141"/>
  <c r="J102"/>
  <c r="P147"/>
  <c r="R155"/>
  <c r="P168"/>
  <c i="5" r="BK129"/>
  <c r="J129"/>
  <c r="J99"/>
  <c r="P150"/>
  <c r="R176"/>
  <c r="T189"/>
  <c r="BK226"/>
  <c r="J226"/>
  <c r="J104"/>
  <c r="P230"/>
  <c r="R234"/>
  <c i="6" r="P125"/>
  <c r="T151"/>
  <c r="BK189"/>
  <c r="J189"/>
  <c r="J102"/>
  <c i="2" r="BK133"/>
  <c r="J133"/>
  <c r="J98"/>
  <c r="R133"/>
  <c r="T251"/>
  <c r="T352"/>
  <c r="P133"/>
  <c r="T133"/>
  <c r="R251"/>
  <c r="BK324"/>
  <c r="R324"/>
  <c r="R448"/>
  <c r="T448"/>
  <c r="P564"/>
  <c r="P611"/>
  <c i="3" r="R131"/>
  <c r="R160"/>
  <c r="P200"/>
  <c r="P213"/>
  <c i="4" r="T130"/>
  <c r="R141"/>
  <c r="BK155"/>
  <c r="J155"/>
  <c r="J104"/>
  <c r="T168"/>
  <c i="5" r="T129"/>
  <c r="BK176"/>
  <c r="J176"/>
  <c r="J101"/>
  <c r="R189"/>
  <c r="T214"/>
  <c r="BK230"/>
  <c r="J230"/>
  <c r="J105"/>
  <c r="P234"/>
  <c i="6" r="R125"/>
  <c r="BK151"/>
  <c r="J151"/>
  <c r="J100"/>
  <c r="P179"/>
  <c r="T189"/>
  <c i="7" r="P124"/>
  <c r="P121"/>
  <c r="P120"/>
  <c i="1" r="AU101"/>
  <c i="2" r="T147"/>
  <c r="T314"/>
  <c r="P324"/>
  <c r="T324"/>
  <c r="P401"/>
  <c r="R456"/>
  <c r="R564"/>
  <c r="BK611"/>
  <c r="J611"/>
  <c r="J111"/>
  <c i="3" r="T160"/>
  <c r="T213"/>
  <c i="4" r="R130"/>
  <c r="BK147"/>
  <c r="J147"/>
  <c r="J103"/>
  <c r="T147"/>
  <c r="R168"/>
  <c i="5" r="R129"/>
  <c r="R150"/>
  <c r="P189"/>
  <c r="P214"/>
  <c r="R226"/>
  <c r="T230"/>
  <c i="6" r="BK125"/>
  <c r="BK124"/>
  <c r="J124"/>
  <c r="J98"/>
  <c r="T125"/>
  <c r="BK179"/>
  <c r="J179"/>
  <c r="J101"/>
  <c r="P189"/>
  <c i="7" r="BK124"/>
  <c r="J124"/>
  <c r="J99"/>
  <c i="2" r="P147"/>
  <c r="BK251"/>
  <c r="J251"/>
  <c r="J100"/>
  <c r="P314"/>
  <c r="BK352"/>
  <c r="J352"/>
  <c r="J105"/>
  <c r="BK401"/>
  <c r="J401"/>
  <c r="J106"/>
  <c r="BK448"/>
  <c r="J448"/>
  <c r="J107"/>
  <c r="BK456"/>
  <c r="J456"/>
  <c r="J108"/>
  <c r="BK564"/>
  <c r="J564"/>
  <c r="J109"/>
  <c r="T611"/>
  <c i="3" r="BK131"/>
  <c r="J131"/>
  <c r="J101"/>
  <c r="BK160"/>
  <c r="J160"/>
  <c r="J103"/>
  <c r="R200"/>
  <c r="R213"/>
  <c i="4" r="P130"/>
  <c r="T141"/>
  <c r="P155"/>
  <c r="BK168"/>
  <c r="J168"/>
  <c r="J105"/>
  <c i="5" r="P129"/>
  <c r="T150"/>
  <c r="BK189"/>
  <c r="J189"/>
  <c r="J102"/>
  <c r="BK214"/>
  <c r="J214"/>
  <c r="J103"/>
  <c r="P226"/>
  <c r="R230"/>
  <c r="T234"/>
  <c i="6" r="R151"/>
  <c r="R179"/>
  <c r="R189"/>
  <c i="7" r="R124"/>
  <c r="R121"/>
  <c r="R120"/>
  <c i="2" r="R147"/>
  <c r="BK314"/>
  <c r="J314"/>
  <c r="J101"/>
  <c r="R352"/>
  <c r="R401"/>
  <c r="T456"/>
  <c r="R611"/>
  <c i="3" r="P131"/>
  <c r="P160"/>
  <c r="BK200"/>
  <c r="J200"/>
  <c r="J104"/>
  <c r="BK213"/>
  <c r="J213"/>
  <c r="J106"/>
  <c i="4" r="P141"/>
  <c r="R147"/>
  <c r="T155"/>
  <c i="5" r="BK150"/>
  <c r="J150"/>
  <c r="J100"/>
  <c r="P176"/>
  <c r="T176"/>
  <c r="R214"/>
  <c r="T226"/>
  <c r="BK234"/>
  <c r="J234"/>
  <c r="J106"/>
  <c i="6" r="P151"/>
  <c r="T179"/>
  <c i="7" r="T124"/>
  <c r="T121"/>
  <c r="T120"/>
  <c r="BK122"/>
  <c r="BK121"/>
  <c r="BK120"/>
  <c r="J120"/>
  <c r="J96"/>
  <c i="2" r="BK321"/>
  <c r="J321"/>
  <c r="J102"/>
  <c r="BK601"/>
  <c r="J601"/>
  <c r="J110"/>
  <c i="7" r="BK127"/>
  <c r="J127"/>
  <c r="J100"/>
  <c r="BE123"/>
  <c r="BE126"/>
  <c r="J89"/>
  <c i="6" r="J125"/>
  <c r="J99"/>
  <c i="7" r="E85"/>
  <c r="F92"/>
  <c r="BE128"/>
  <c r="BE125"/>
  <c i="6" r="BE166"/>
  <c r="BE178"/>
  <c r="BE167"/>
  <c r="BE168"/>
  <c r="BE191"/>
  <c i="5" r="BK128"/>
  <c r="J128"/>
  <c r="J98"/>
  <c i="6" r="J91"/>
  <c r="BE132"/>
  <c r="BE140"/>
  <c r="BE181"/>
  <c r="BE188"/>
  <c r="BE190"/>
  <c r="F94"/>
  <c r="BE139"/>
  <c r="BE141"/>
  <c r="BE182"/>
  <c r="E85"/>
  <c r="BE126"/>
  <c r="BE149"/>
  <c r="BE150"/>
  <c r="BE152"/>
  <c r="BE165"/>
  <c r="BE175"/>
  <c r="BE177"/>
  <c r="BE180"/>
  <c r="BE142"/>
  <c r="BE158"/>
  <c r="BE176"/>
  <c i="5" r="E116"/>
  <c r="BE132"/>
  <c r="BE155"/>
  <c r="BE159"/>
  <c r="BE162"/>
  <c r="BE178"/>
  <c r="BE179"/>
  <c r="BE188"/>
  <c r="BE194"/>
  <c r="BE197"/>
  <c r="BE199"/>
  <c r="BE200"/>
  <c r="BE201"/>
  <c r="BE202"/>
  <c r="BE205"/>
  <c r="BE206"/>
  <c r="BE210"/>
  <c r="BE213"/>
  <c r="BE216"/>
  <c r="BE220"/>
  <c r="BE223"/>
  <c r="BE232"/>
  <c r="BE235"/>
  <c r="BE236"/>
  <c r="J91"/>
  <c r="F125"/>
  <c r="BE138"/>
  <c r="BE142"/>
  <c r="BE148"/>
  <c r="BE149"/>
  <c r="BE158"/>
  <c r="BE164"/>
  <c r="BE169"/>
  <c r="BE170"/>
  <c r="BE177"/>
  <c r="BE195"/>
  <c r="BE198"/>
  <c r="BE203"/>
  <c r="BE209"/>
  <c r="BE211"/>
  <c r="BE217"/>
  <c r="BE224"/>
  <c r="BE131"/>
  <c r="BE137"/>
  <c r="BE147"/>
  <c r="BE151"/>
  <c r="BE153"/>
  <c r="BE161"/>
  <c r="BE165"/>
  <c r="BE174"/>
  <c r="BE182"/>
  <c r="BE192"/>
  <c r="BE204"/>
  <c r="BE215"/>
  <c r="BE218"/>
  <c r="BE221"/>
  <c r="BE228"/>
  <c r="BE233"/>
  <c r="BE140"/>
  <c r="BE141"/>
  <c r="BE152"/>
  <c r="BE163"/>
  <c r="BE167"/>
  <c r="BE171"/>
  <c r="BE173"/>
  <c r="BE175"/>
  <c r="BE183"/>
  <c r="BE187"/>
  <c r="BE191"/>
  <c r="BE196"/>
  <c r="BE207"/>
  <c r="BE208"/>
  <c r="BE219"/>
  <c r="BE225"/>
  <c r="BE231"/>
  <c r="BE139"/>
  <c r="BE166"/>
  <c r="BE168"/>
  <c r="BE180"/>
  <c r="BE181"/>
  <c r="BE186"/>
  <c r="BE190"/>
  <c r="BE193"/>
  <c r="BE222"/>
  <c r="BE227"/>
  <c r="BE130"/>
  <c r="BE154"/>
  <c r="BE156"/>
  <c r="BE157"/>
  <c r="BE160"/>
  <c r="BE172"/>
  <c r="BE184"/>
  <c r="BE185"/>
  <c r="BE212"/>
  <c r="BE229"/>
  <c i="4" r="F124"/>
  <c r="BE139"/>
  <c r="BE153"/>
  <c r="BE157"/>
  <c r="BE159"/>
  <c r="BE171"/>
  <c i="3" r="BK129"/>
  <c r="J129"/>
  <c r="J99"/>
  <c i="4" r="E85"/>
  <c r="BE134"/>
  <c r="BE142"/>
  <c r="BE144"/>
  <c r="BE146"/>
  <c r="BE158"/>
  <c r="BE161"/>
  <c r="BE166"/>
  <c r="BE170"/>
  <c r="J121"/>
  <c r="BE131"/>
  <c r="BE137"/>
  <c r="BE149"/>
  <c r="BE151"/>
  <c r="BE162"/>
  <c r="BE163"/>
  <c r="BE165"/>
  <c r="BE167"/>
  <c r="BE133"/>
  <c r="BE138"/>
  <c r="BE143"/>
  <c r="BE145"/>
  <c r="BE152"/>
  <c r="BE164"/>
  <c r="BE169"/>
  <c r="BE172"/>
  <c r="BE173"/>
  <c r="BE135"/>
  <c r="BE136"/>
  <c r="BE132"/>
  <c r="BE140"/>
  <c r="BE148"/>
  <c r="BE150"/>
  <c r="BE154"/>
  <c r="BE156"/>
  <c r="BE160"/>
  <c i="3" r="J91"/>
  <c r="E116"/>
  <c r="BE132"/>
  <c r="BE137"/>
  <c r="BE138"/>
  <c r="BE143"/>
  <c r="BE147"/>
  <c r="BE150"/>
  <c r="BE158"/>
  <c r="BE164"/>
  <c r="BE173"/>
  <c r="BE176"/>
  <c r="BE180"/>
  <c r="BE185"/>
  <c r="BE186"/>
  <c r="BE187"/>
  <c r="BE189"/>
  <c r="BE197"/>
  <c r="BE206"/>
  <c r="BE215"/>
  <c r="BE223"/>
  <c r="BE231"/>
  <c i="2" r="J324"/>
  <c r="J104"/>
  <c i="3" r="BE133"/>
  <c r="BE136"/>
  <c r="BE140"/>
  <c r="BE146"/>
  <c r="BE153"/>
  <c r="BE162"/>
  <c r="BE166"/>
  <c r="BE175"/>
  <c r="BE179"/>
  <c r="BE183"/>
  <c r="BE192"/>
  <c r="BE195"/>
  <c r="BE203"/>
  <c r="BE204"/>
  <c r="BE211"/>
  <c r="BE218"/>
  <c r="BE220"/>
  <c r="BE228"/>
  <c r="BE230"/>
  <c r="BE135"/>
  <c r="BE141"/>
  <c r="BE149"/>
  <c r="BE161"/>
  <c r="BE167"/>
  <c r="BE172"/>
  <c r="BE174"/>
  <c r="BE182"/>
  <c r="BE188"/>
  <c r="BE202"/>
  <c r="BE209"/>
  <c r="BE214"/>
  <c r="BE224"/>
  <c r="BE226"/>
  <c r="BE234"/>
  <c r="F94"/>
  <c r="BE142"/>
  <c r="BE145"/>
  <c r="BE148"/>
  <c r="BE154"/>
  <c r="BE155"/>
  <c r="BE156"/>
  <c r="BE159"/>
  <c r="BE165"/>
  <c r="BE169"/>
  <c r="BE171"/>
  <c r="BE178"/>
  <c r="BE184"/>
  <c r="BE190"/>
  <c r="BE194"/>
  <c r="BE196"/>
  <c r="BE198"/>
  <c r="BE201"/>
  <c r="BE205"/>
  <c r="BE207"/>
  <c r="BE217"/>
  <c r="BE219"/>
  <c r="BE222"/>
  <c r="BE225"/>
  <c r="BE227"/>
  <c r="BE229"/>
  <c r="BE233"/>
  <c i="2" r="BK132"/>
  <c r="J132"/>
  <c r="J97"/>
  <c i="3" r="BE134"/>
  <c r="BE139"/>
  <c r="BE144"/>
  <c r="BE152"/>
  <c r="BE157"/>
  <c r="BE163"/>
  <c r="BE168"/>
  <c r="BE170"/>
  <c r="BE177"/>
  <c r="BE181"/>
  <c r="BE191"/>
  <c r="BE193"/>
  <c r="BE199"/>
  <c r="BE208"/>
  <c r="BE212"/>
  <c r="BE216"/>
  <c r="BE221"/>
  <c r="BE232"/>
  <c r="BE235"/>
  <c i="2" r="J89"/>
  <c r="F128"/>
  <c r="BE134"/>
  <c r="BE141"/>
  <c r="BE179"/>
  <c r="BE310"/>
  <c r="BE315"/>
  <c r="BE318"/>
  <c r="BE325"/>
  <c r="BE349"/>
  <c r="BE355"/>
  <c r="BE359"/>
  <c r="BE377"/>
  <c r="BE379"/>
  <c r="BE388"/>
  <c r="BE402"/>
  <c r="BE404"/>
  <c r="BE420"/>
  <c r="BE430"/>
  <c r="BE455"/>
  <c r="BE471"/>
  <c r="E85"/>
  <c r="BE219"/>
  <c r="BE316"/>
  <c r="BE357"/>
  <c r="BE381"/>
  <c r="BE392"/>
  <c r="BE443"/>
  <c r="BE145"/>
  <c r="BE160"/>
  <c r="BE194"/>
  <c r="BE240"/>
  <c r="BE242"/>
  <c r="BE250"/>
  <c r="BE268"/>
  <c r="BE281"/>
  <c r="BE285"/>
  <c r="BE289"/>
  <c r="BE292"/>
  <c r="BE361"/>
  <c r="BE363"/>
  <c r="BE394"/>
  <c r="BE398"/>
  <c r="BE400"/>
  <c r="BE412"/>
  <c r="BE449"/>
  <c r="BE158"/>
  <c r="BE175"/>
  <c r="BE217"/>
  <c r="BE221"/>
  <c r="BE238"/>
  <c r="BE252"/>
  <c r="BE294"/>
  <c r="BE312"/>
  <c r="BE322"/>
  <c r="BE335"/>
  <c r="BE351"/>
  <c r="BE353"/>
  <c r="BE354"/>
  <c r="BE371"/>
  <c r="BE374"/>
  <c r="BE384"/>
  <c r="BE439"/>
  <c r="BE540"/>
  <c r="BE583"/>
  <c r="BE148"/>
  <c r="BE236"/>
  <c r="BE274"/>
  <c r="BE277"/>
  <c r="BE279"/>
  <c r="BE317"/>
  <c r="BE368"/>
  <c r="BE383"/>
  <c r="BE390"/>
  <c r="BE396"/>
  <c r="BE447"/>
  <c r="BE483"/>
  <c r="BE511"/>
  <c r="BE554"/>
  <c r="BE565"/>
  <c r="BE598"/>
  <c r="BE136"/>
  <c r="BE246"/>
  <c r="BE308"/>
  <c r="BE320"/>
  <c r="BE365"/>
  <c r="BE386"/>
  <c r="BE422"/>
  <c r="BE453"/>
  <c r="BE457"/>
  <c r="BE495"/>
  <c r="BE503"/>
  <c r="BE519"/>
  <c r="BE526"/>
  <c r="BE545"/>
  <c r="BE563"/>
  <c r="BE579"/>
  <c r="BE600"/>
  <c r="BE602"/>
  <c r="BE612"/>
  <c r="BE630"/>
  <c r="F35"/>
  <c i="1" r="BB95"/>
  <c i="4" r="F36"/>
  <c i="1" r="BA98"/>
  <c i="5" r="F39"/>
  <c i="1" r="BD99"/>
  <c i="6" r="F37"/>
  <c i="1" r="BB100"/>
  <c i="2" r="J34"/>
  <c i="1" r="AW95"/>
  <c i="4" r="J36"/>
  <c i="1" r="AW98"/>
  <c i="5" r="F38"/>
  <c i="1" r="BC99"/>
  <c i="6" r="J36"/>
  <c i="1" r="AW100"/>
  <c i="7" r="F37"/>
  <c i="1" r="BD101"/>
  <c i="2" r="F37"/>
  <c i="1" r="BD95"/>
  <c i="4" r="F37"/>
  <c i="1" r="BB98"/>
  <c i="4" r="F39"/>
  <c i="1" r="BD98"/>
  <c i="5" r="F36"/>
  <c i="1" r="BA99"/>
  <c i="6" r="F39"/>
  <c i="1" r="BD100"/>
  <c r="AS94"/>
  <c i="3" r="J36"/>
  <c i="1" r="AW97"/>
  <c i="3" r="F37"/>
  <c i="1" r="BB97"/>
  <c i="3" r="F36"/>
  <c i="1" r="BA97"/>
  <c i="3" r="F38"/>
  <c i="1" r="BC97"/>
  <c i="5" r="F37"/>
  <c i="1" r="BB99"/>
  <c i="7" r="F36"/>
  <c i="1" r="BC101"/>
  <c i="6" r="J32"/>
  <c i="2" r="F36"/>
  <c i="1" r="BC95"/>
  <c i="3" r="F39"/>
  <c i="1" r="BD97"/>
  <c i="6" r="F36"/>
  <c i="1" r="BA100"/>
  <c i="6" r="F38"/>
  <c i="1" r="BC100"/>
  <c i="7" r="J34"/>
  <c i="1" r="AW101"/>
  <c i="2" r="F34"/>
  <c i="1" r="BA95"/>
  <c i="4" r="F38"/>
  <c i="1" r="BC98"/>
  <c i="5" r="J36"/>
  <c i="1" r="AW99"/>
  <c i="7" r="F34"/>
  <c i="1" r="BA101"/>
  <c i="7" r="F35"/>
  <c i="1" r="BB101"/>
  <c i="5" l="1" r="R128"/>
  <c i="2" r="P323"/>
  <c r="BK323"/>
  <c r="J323"/>
  <c r="J103"/>
  <c r="R132"/>
  <c i="5" r="P128"/>
  <c i="1" r="AU99"/>
  <c i="4" r="P128"/>
  <c r="P127"/>
  <c i="1" r="AU98"/>
  <c i="3" r="R129"/>
  <c r="R128"/>
  <c i="5" r="T128"/>
  <c i="3" r="T129"/>
  <c r="T128"/>
  <c i="6" r="R124"/>
  <c r="P124"/>
  <c i="1" r="AU100"/>
  <c i="6" r="T124"/>
  <c i="4" r="R128"/>
  <c r="R127"/>
  <c i="2" r="T323"/>
  <c i="4" r="T128"/>
  <c r="T127"/>
  <c i="2" r="P132"/>
  <c i="3" r="P129"/>
  <c r="P128"/>
  <c i="1" r="AU97"/>
  <c i="2" r="R323"/>
  <c r="R131"/>
  <c r="T132"/>
  <c r="T131"/>
  <c i="7" r="J121"/>
  <c r="J97"/>
  <c r="J122"/>
  <c r="J98"/>
  <c i="4" r="BK128"/>
  <c r="J128"/>
  <c r="J99"/>
  <c i="1" r="AG100"/>
  <c i="3" r="BK128"/>
  <c r="J128"/>
  <c r="J98"/>
  <c i="2" r="BK131"/>
  <c r="J131"/>
  <c r="J96"/>
  <c i="3" r="J35"/>
  <c i="1" r="AV97"/>
  <c r="AT97"/>
  <c i="6" r="J35"/>
  <c i="1" r="AV100"/>
  <c r="AT100"/>
  <c r="AN100"/>
  <c i="7" r="J30"/>
  <c i="1" r="AG101"/>
  <c i="4" r="F35"/>
  <c i="1" r="AZ98"/>
  <c i="5" r="F35"/>
  <c i="1" r="AZ99"/>
  <c r="BD96"/>
  <c i="7" r="F33"/>
  <c i="1" r="AZ101"/>
  <c i="4" r="J35"/>
  <c i="1" r="AV98"/>
  <c r="AT98"/>
  <c i="5" r="J35"/>
  <c i="1" r="AV99"/>
  <c r="AT99"/>
  <c r="BB96"/>
  <c r="AX96"/>
  <c r="BA96"/>
  <c r="AW96"/>
  <c i="2" r="F33"/>
  <c i="1" r="AZ95"/>
  <c i="3" r="F35"/>
  <c i="1" r="AZ97"/>
  <c i="5" r="J32"/>
  <c i="1" r="AG99"/>
  <c r="BC96"/>
  <c r="AY96"/>
  <c i="6" r="F35"/>
  <c i="1" r="AZ100"/>
  <c i="7" r="J33"/>
  <c i="1" r="AV101"/>
  <c r="AT101"/>
  <c r="AN101"/>
  <c i="2" r="J33"/>
  <c i="1" r="AV95"/>
  <c r="AT95"/>
  <c i="2" l="1" r="P131"/>
  <c i="1" r="AU95"/>
  <c i="4" r="BK127"/>
  <c r="J127"/>
  <c i="7" r="J39"/>
  <c i="1" r="AN99"/>
  <c i="6" r="J41"/>
  <c i="5" r="J41"/>
  <c i="1" r="AU96"/>
  <c i="4" r="J32"/>
  <c i="1" r="AG98"/>
  <c r="BA94"/>
  <c r="W30"/>
  <c i="2" r="J30"/>
  <c i="1" r="AG95"/>
  <c i="3" r="J32"/>
  <c i="1" r="AG97"/>
  <c r="AZ96"/>
  <c r="AV96"/>
  <c r="AT96"/>
  <c r="BB94"/>
  <c r="W31"/>
  <c r="BC94"/>
  <c r="AY94"/>
  <c r="BD94"/>
  <c r="W33"/>
  <c i="4" l="1" r="J41"/>
  <c r="J98"/>
  <c i="3" r="J41"/>
  <c i="1" r="AN97"/>
  <c i="2" r="J39"/>
  <c i="1" r="AN95"/>
  <c r="AN98"/>
  <c r="AG96"/>
  <c r="AU94"/>
  <c r="AX94"/>
  <c r="AZ94"/>
  <c r="AV94"/>
  <c r="AK29"/>
  <c r="W32"/>
  <c r="AW94"/>
  <c r="AK30"/>
  <c l="1" r="AN96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<sst xmlns="http://schemas.openxmlformats.org/spreadsheetml/2006/main">
  <si>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</si>
  <si>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</si>
  <si>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</si>
  <si>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</si>
  <si>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</si>
  <si>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{46098bb9-4442-4504-8e83-706b827c40f9}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</si>
  <si>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</si>
  <si>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</si>
  <si>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</si>
  <si>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</si>
  <si>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</si>
  <si>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</si>
  <si>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</si>
  <si>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</si>
  <si>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202207-065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</si>
  <si>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</si>
  <si>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</si>
  <si>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budovy ředitelství - OKB pro nemocnici následné péče Moravská Třebová</t>
  </si>
  <si>
    <t>KSO:</t>
  </si>
  <si>
    <t>CC-CZ:</t>
  </si>
  <si>
    <t>Místo:</t>
  </si>
  <si>
    <t>Moravská Třebová</t>
  </si>
  <si>
    <t>Datum:</t>
  </si>
  <si>
    <t>2. 8. 2022</t>
  </si>
  <si>
    <t>Zadavatel:</t>
  </si>
  <si>
    <t>IČ:</t>
  </si>
  <si>
    <t>00193895</t>
  </si>
  <si>
    <t>Nemocnice následné Péče Moravská Třebová</t>
  </si>
  <si>
    <t>DIČ:</t>
  </si>
  <si>
    <t>CZ00193895</t>
  </si>
  <si>
    <t>Uchazeč:</t>
  </si>
  <si>
    <t>Vyplň údaj</t>
  </si>
  <si>
    <t>Projektant:</t>
  </si>
  <si>
    <t>15036499</t>
  </si>
  <si>
    <t>K I P spol. s r. o.</t>
  </si>
  <si>
    <t>CZ15036499</t>
  </si>
  <si>
    <t>True</t>
  </si>
  <si>
    <t>Zpracovatel:</t>
  </si>
  <si>
    <t>Pavel Rinn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</si>
  <si>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</si>
  <si>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</si>
  <si>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</si>
  <si>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</si>
  <si>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</si>
  <si>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</si>
  <si>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</si>
  <si>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</si>
  <si>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</si>
  <si>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</si>
  <si>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</si>
  <si>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</si>
  <si>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</si>
  <si>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</si>
  <si>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</si>
  <si>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</si>
  <si>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</si>
  <si>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</si>
  <si>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</si>
  <si>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</si>
  <si>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</si>
  <si>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</si>
  <si>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</si>
  <si>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</si>
  <si>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</si>
  <si>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</si>
  <si>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</si>
  <si>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</si>
  <si>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</si>
  <si>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</si>
  <si>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</si>
  <si>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</si>
  <si>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</si>
  <si>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</si>
  <si>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</si>
  <si>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</si>
  <si>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</si>
  <si>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</si>
  <si>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</si>
  <si>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</si>
  <si>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</si>
  <si>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</si>
  <si>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</si>
  <si>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</si>
  <si>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</si>
  <si>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</si>
  <si>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</t>
  </si>
  <si>
    <t>Architektonické a stavebně technické řešení</t>
  </si>
  <si>
    <t>STA</t>
  </si>
  <si>
    <t>1</t>
  </si>
  <si>
    <t>{8f9570a7-84a9-4f9b-a7dc-a28f76d9786d}</t>
  </si>
  <si>
    <t>2</t>
  </si>
  <si>
    <t>D.1.4</t>
  </si>
  <si>
    <t>Technika prostředí staveb</t>
  </si>
  <si>
    <t>{0679d206-b49e-4bd3-856e-43fc1ad1874f}</t>
  </si>
  <si>
    <t>D.1.4.1</t>
  </si>
  <si>
    <t>Zařízení zdravotně technických instalací</t>
  </si>
  <si>
    <t>Soupis</t>
  </si>
  <si>
    <t>{5a7ad3e5-23aa-4356-bbab-f2c48df202c7}</t>
  </si>
  <si>
    <t>D.1.4.2</t>
  </si>
  <si>
    <t>Zařízení vzduchotechniky a vytápění</t>
  </si>
  <si>
    <t>{54f4edba-fa66-4f29-902c-c823759fe2f5}</t>
  </si>
  <si>
    <t>D.1.4.4</t>
  </si>
  <si>
    <t>Zařízení silnoproudé elektrotechniky</t>
  </si>
  <si>
    <t>{23e46410-cc67-4302-b8c5-ee13855eb0ae}</t>
  </si>
  <si>
    <t>D.1.4.5</t>
  </si>
  <si>
    <t>Zařízení slaboproudé elektrotechniky</t>
  </si>
  <si>
    <t>{fd9e917f-5275-4ed7-b4a9-fa50ec9d3600}</t>
  </si>
  <si>
    <t>VRN</t>
  </si>
  <si>
    <t>Vedlejší rozpočtové náklady</t>
  </si>
  <si>
    <t>{81e5ba85-b50c-4272-838f-e927201e0840}</t>
  </si>
  <si>
    <t>KRYCÍ LIST SOUPISU PRACÍ</t>
  </si>
  <si>
    <t>Objekt:</t>
  </si>
  <si>
    <t>D.1 - Architektonické a stavebně technické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</si>
  <si>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</si>
  <si>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</si>
  <si>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</si>
  <si>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</si>
  <si>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</si>
  <si>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</si>
  <si>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</si>
  <si>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</si>
  <si>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</si>
  <si>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</si>
  <si>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</si>
  <si>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</si>
  <si>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</si>
  <si>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</si>
  <si>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</si>
  <si>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</si>
  <si>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</si>
  <si>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</si>
  <si>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</si>
  <si>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</si>
  <si>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</si>
  <si>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</si>
  <si>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</si>
  <si>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</si>
  <si>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</si>
  <si>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</si>
  <si>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</si>
  <si>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</si>
  <si>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</si>
  <si>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</si>
  <si>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</si>
  <si>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</si>
  <si>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</si>
  <si>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</si>
  <si>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</si>
  <si>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</si>
  <si>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</si>
  <si>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</si>
  <si>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</si>
  <si>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</si>
  <si>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</si>
  <si>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</si>
  <si>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4</t>
  </si>
  <si>
    <t>383835821</t>
  </si>
  <si>
    <t>VV</t>
  </si>
  <si>
    <t>"překlad I100, 1300 mm"8,34*1,3*1,1/1000</t>
  </si>
  <si>
    <t>342272225</t>
  </si>
  <si>
    <t>Příčka z pórobetonových hladkých tvárnic na tenkovrstvou maltu tl 100 mm</t>
  </si>
  <si>
    <t>m2</t>
  </si>
  <si>
    <t>1498397721</t>
  </si>
  <si>
    <t>"121 zazdívky otvorů, přizdívky"0,35*2,5+0,9*2,2*2</t>
  </si>
  <si>
    <t>"123, 125, 129, 130"(1,75+0,75+1,79+2,26+1,2+1,4+1)*3,11-0,7*1,97*3</t>
  </si>
  <si>
    <t>"124, 126, 127, 128"0,8*2,1+(1*2+0,95+1,49+1,05+2,8+0,2+2,24)*3,11-0,7*1,97*3-0,6*1,97</t>
  </si>
  <si>
    <t>Součet</t>
  </si>
  <si>
    <t>342272245</t>
  </si>
  <si>
    <t>Příčka z pórobetonových hladkých tvárnic na tenkovrstvou maltu tl 150 mm</t>
  </si>
  <si>
    <t>1289300277</t>
  </si>
  <si>
    <t>- do ceny započítat překlady</t>
  </si>
  <si>
    <t>"příčka mezi příjmem a chotbou"3,84*3,1-0,9*1,2-1,1*2,1</t>
  </si>
  <si>
    <t>346244381</t>
  </si>
  <si>
    <t>Plentování jednostranné v do 200 mm válcovaných nosníků cihlami</t>
  </si>
  <si>
    <t>2077486522</t>
  </si>
  <si>
    <t>"ocelový překlad"0,1*3*1,3</t>
  </si>
  <si>
    <t>6</t>
  </si>
  <si>
    <t>Úpravy povrchů, podlahy a osazování výplní</t>
  </si>
  <si>
    <t>5</t>
  </si>
  <si>
    <t>611315411</t>
  </si>
  <si>
    <t>Oprava vnitřní vápenné hladké omítky stropů v rozsahu plochy přes do 10 %</t>
  </si>
  <si>
    <t>1193947268</t>
  </si>
  <si>
    <t>"120"16,97</t>
  </si>
  <si>
    <t>"121"17,3</t>
  </si>
  <si>
    <t>"122"20,45</t>
  </si>
  <si>
    <t>"123"13,48</t>
  </si>
  <si>
    <t>"124"21</t>
  </si>
  <si>
    <t>"125"12,98</t>
  </si>
  <si>
    <t>"126"17,37</t>
  </si>
  <si>
    <t>"127"15,87</t>
  </si>
  <si>
    <t>611315416</t>
  </si>
  <si>
    <t>Oprava vnitřní vápenné hladké omítky stropů v rozsahu plochy do 10 % s celoplošným přeštukováním</t>
  </si>
  <si>
    <t>-1196878785</t>
  </si>
  <si>
    <t>3,45*3,28</t>
  </si>
  <si>
    <t>7</t>
  </si>
  <si>
    <t>612131101</t>
  </si>
  <si>
    <t>Cementový postřik vnitřních stěn nanášený celoplošně ručně</t>
  </si>
  <si>
    <t>-1533075306</t>
  </si>
  <si>
    <t>"102"(3,84*3,11)-0,9*1,2-1,1*2,1</t>
  </si>
  <si>
    <t>"120"(4,73*2+3,39*2)*3,11</t>
  </si>
  <si>
    <t>"121"(8,32*2+11,4*2)*3,11+0,4*2*2,2*3-1,45*2</t>
  </si>
  <si>
    <t>"122"(4,76*2+2,67*2)*3,11-0,8*1,97</t>
  </si>
  <si>
    <t>"123"(3,25+4,65+2,8+4,65+1,64+0,51+1,75)*3,11+0,4*2*2,2-0,7*1,97*4-0,8*1,97</t>
  </si>
  <si>
    <t>"124"(3,24*2+1,85*2)*3,11-0,7*1,97</t>
  </si>
  <si>
    <t>"125"(3,46*2+1,4*2)*3,11-0,7*1,97</t>
  </si>
  <si>
    <t>"126"(2,52*2+2,04*2)*3,11-0,7*1,97*2-0,6*1,97</t>
  </si>
  <si>
    <t>"127"(1,49*2+0,95*2)*3,11-0,7*1,97</t>
  </si>
  <si>
    <t>"128"(0,95*2-0,9*2)*3,11-0,6*1,97</t>
  </si>
  <si>
    <t>"129"(2,3*2+2,16*2)*3,11-0,7*1,97*2</t>
  </si>
  <si>
    <t>"130"(0,9*2+1,4*2)*3,11-0,7*1,97</t>
  </si>
  <si>
    <t>"131"(6,5*2+3,84*2)*3,11-1,8*2,5*2-1,45*2,5-1,1*1,97</t>
  </si>
  <si>
    <t>8</t>
  </si>
  <si>
    <t>612131151</t>
  </si>
  <si>
    <t>Sanační postřik vnitřních stěn nanášený celoplošně ručně</t>
  </si>
  <si>
    <t>877945285</t>
  </si>
  <si>
    <t>1.PP</t>
  </si>
  <si>
    <t>"002"(3,28*2+3,45*2)*2,16-0,8*1,97</t>
  </si>
  <si>
    <t>9</t>
  </si>
  <si>
    <t>612321121</t>
  </si>
  <si>
    <t>Vápenocementová omítka hladká jednovrstvá vnitřních stěn nanášená ručně</t>
  </si>
  <si>
    <t>1282102457</t>
  </si>
  <si>
    <t>hladká omítka bez štuku pod obklady</t>
  </si>
  <si>
    <t>"120"(1,5+0,4)*1,5</t>
  </si>
  <si>
    <t>"121"(8,32*2+11,49*2+0,3*2*4+0,47*2+0,4*2*2)*1,5</t>
  </si>
  <si>
    <t>"122"(1,75+2)*(1,5-0,85)</t>
  </si>
  <si>
    <t>"123"</t>
  </si>
  <si>
    <t>"124"</t>
  </si>
  <si>
    <t>"125"</t>
  </si>
  <si>
    <t>"126"(2,52*2+2,04*2-0,6-0,7*2)*2</t>
  </si>
  <si>
    <t>"127"(1,49*2+0,95*2-0,7)*1,8</t>
  </si>
  <si>
    <t>"128"(0,9*2+0,95*2-0,6)*1,8</t>
  </si>
  <si>
    <t>"129"(2,3*2+2,16*2-0,7*2)*2</t>
  </si>
  <si>
    <t>"130"(0,9*2+1,4*2-0,7)*1,8</t>
  </si>
  <si>
    <t>"131"(4,2+3,84+6,26-1,1-1,8-1,45)*1,5</t>
  </si>
  <si>
    <t>10</t>
  </si>
  <si>
    <t>612321141</t>
  </si>
  <si>
    <t>Vápenocementová omítka štuková dvouvrstvá vnitřních stěn nanášená ručně</t>
  </si>
  <si>
    <t>-1770607382</t>
  </si>
  <si>
    <t>"odečet sanační omítky"-(3,28*2+3,45*2-0,8)*1</t>
  </si>
  <si>
    <t>Mezisoučet</t>
  </si>
  <si>
    <t>1.NP</t>
  </si>
  <si>
    <t>"odečet plochy obkladů - hladká omítka"-136,457</t>
  </si>
  <si>
    <t>11</t>
  </si>
  <si>
    <t>612325131</t>
  </si>
  <si>
    <t>Omítka sanační jádrová vnitřních stěn nanášená ručně</t>
  </si>
  <si>
    <t>1261640796</t>
  </si>
  <si>
    <t>"002"(3,28*2+3,45*2-0,8)*1</t>
  </si>
  <si>
    <t>12</t>
  </si>
  <si>
    <t>612328131</t>
  </si>
  <si>
    <t>Potažení vnitřních stěn sanačním štukem tloušťky do 3 mm</t>
  </si>
  <si>
    <t>-897935447</t>
  </si>
  <si>
    <t>13</t>
  </si>
  <si>
    <t>632451103</t>
  </si>
  <si>
    <t>Cementový samonivelační potěr ze suchých směsí tl přes 5 do 10 mm</t>
  </si>
  <si>
    <t>-1019258920</t>
  </si>
  <si>
    <t>Vyrovnání podlahy po odbourání příček</t>
  </si>
  <si>
    <t>"120 A"</t>
  </si>
  <si>
    <t>"121 B"74,18</t>
  </si>
  <si>
    <t>"122 A"</t>
  </si>
  <si>
    <t>"123 C"10,73</t>
  </si>
  <si>
    <t>"124 C"5,59</t>
  </si>
  <si>
    <t>"125 C"4,55</t>
  </si>
  <si>
    <t>"126 C"3,44</t>
  </si>
  <si>
    <t>"127 C"1,41</t>
  </si>
  <si>
    <t>"128 C"0,85</t>
  </si>
  <si>
    <t>"129 C"3,35</t>
  </si>
  <si>
    <t>"130 C"1,26</t>
  </si>
  <si>
    <t>"131"24,04</t>
  </si>
  <si>
    <t>14</t>
  </si>
  <si>
    <t>642942611</t>
  </si>
  <si>
    <t>Osazování zárubní nebo rámů dveřních kovových do 2,5 m2 na montážní pěnu</t>
  </si>
  <si>
    <t>kus</t>
  </si>
  <si>
    <t>2047539922</t>
  </si>
  <si>
    <t>1+1+2+6</t>
  </si>
  <si>
    <t>M</t>
  </si>
  <si>
    <t>55331485</t>
  </si>
  <si>
    <t>zárubeň jednokřídlá ocelová pro zdění tl stěny 110-150mm rozměru 600/1970, 2100mm</t>
  </si>
  <si>
    <t>-1838150342</t>
  </si>
  <si>
    <t>"O07"1</t>
  </si>
  <si>
    <t>16</t>
  </si>
  <si>
    <t>55331489</t>
  </si>
  <si>
    <t>zárubeň jednokřídlá ocelová pro zdění tl stěny 110-150mm rozměru 1100/1970, 2100mm</t>
  </si>
  <si>
    <t>-919451569</t>
  </si>
  <si>
    <t>"O02"1</t>
  </si>
  <si>
    <t>17</t>
  </si>
  <si>
    <t>55331487</t>
  </si>
  <si>
    <t>zárubeň jednokřídlá ocelová pro zdění tl stěny 110-150mm rozměru 800/1970, 2100mm</t>
  </si>
  <si>
    <t>63416146</t>
  </si>
  <si>
    <t>"O08"1</t>
  </si>
  <si>
    <t>"O04"1</t>
  </si>
  <si>
    <t>18</t>
  </si>
  <si>
    <t>55331486</t>
  </si>
  <si>
    <t>zárubeň jednokřídlá ocelová pro zdění tl stěny 110-150mm rozměru 700/1970, 2100mm</t>
  </si>
  <si>
    <t>737443679</t>
  </si>
  <si>
    <t>"O05"2</t>
  </si>
  <si>
    <t>"O06"4</t>
  </si>
  <si>
    <t>19</t>
  </si>
  <si>
    <t>650000010</t>
  </si>
  <si>
    <t>Zapravení drážek ve svislém zdivu po osazení potrubí ZTI (voda, kanalizace,...)</t>
  </si>
  <si>
    <t>m</t>
  </si>
  <si>
    <t>-1504830746</t>
  </si>
  <si>
    <t>Ostatní konstrukce a práce, bourání</t>
  </si>
  <si>
    <t>20</t>
  </si>
  <si>
    <t>9529052R01</t>
  </si>
  <si>
    <t>Dokončující úklid rekonstrukci (mytí podlah, obkladů, zařizovacích předmětů, oken, dveří,...)</t>
  </si>
  <si>
    <t>-21591339</t>
  </si>
  <si>
    <t>výměra = plocha místností, bude proveden kompletní úklid i svislých konstrukcí</t>
  </si>
  <si>
    <t>"102 a stávající prostory - odhad"40</t>
  </si>
  <si>
    <t>"121"74,18</t>
  </si>
  <si>
    <t>"122"12,98</t>
  </si>
  <si>
    <t>"123"10,73</t>
  </si>
  <si>
    <t>"124"5,59</t>
  </si>
  <si>
    <t>"125"4,55</t>
  </si>
  <si>
    <t>"126"3,44</t>
  </si>
  <si>
    <t>"127"1,41</t>
  </si>
  <si>
    <t>"128"0,85</t>
  </si>
  <si>
    <t>"129"3,35</t>
  </si>
  <si>
    <t>"130"1,26</t>
  </si>
  <si>
    <t>962031132</t>
  </si>
  <si>
    <t>Bourání příček z cihel pálených na MVC tl do 100 mm</t>
  </si>
  <si>
    <t>-805016311</t>
  </si>
  <si>
    <t>D.1.1.3</t>
  </si>
  <si>
    <t>"121-122"4,73*3,11-0,8*1,97</t>
  </si>
  <si>
    <t>"124-123"4,76*3,11-0,8*1,97</t>
  </si>
  <si>
    <t>"vybourání otvoru 127-126"1*2,1</t>
  </si>
  <si>
    <t>22</t>
  </si>
  <si>
    <t>962031133R</t>
  </si>
  <si>
    <t>Bourání příček z cihel pálených na MVC tl do 160 mm</t>
  </si>
  <si>
    <t>-130097915</t>
  </si>
  <si>
    <t>"123-122"4,76*3,11</t>
  </si>
  <si>
    <t>23</t>
  </si>
  <si>
    <t>962081131</t>
  </si>
  <si>
    <t>Bourání příček ze skleněných tvárnic tl do 100 mm</t>
  </si>
  <si>
    <t>1129261257</t>
  </si>
  <si>
    <t>1,8*2,5</t>
  </si>
  <si>
    <t>24</t>
  </si>
  <si>
    <t>968072455</t>
  </si>
  <si>
    <t>Vybourání kovových dveřních zárubní pl do 2 m2</t>
  </si>
  <si>
    <t>-1784961756</t>
  </si>
  <si>
    <t>0,8*1,97*7</t>
  </si>
  <si>
    <t>25</t>
  </si>
  <si>
    <t>977151118</t>
  </si>
  <si>
    <t>Jádrové vrty diamantovými korunkami do stavebních materiálů D přes 90 do 100 mm</t>
  </si>
  <si>
    <t>478293708</t>
  </si>
  <si>
    <t>"1PP"14*0,45</t>
  </si>
  <si>
    <t>"1.NP"4*0,45</t>
  </si>
  <si>
    <t>26</t>
  </si>
  <si>
    <t>977151123</t>
  </si>
  <si>
    <t>Jádrové vrty diamantovými korunkami do stavebních materiálů D přes 130 do 150 mm</t>
  </si>
  <si>
    <t>2110363528</t>
  </si>
  <si>
    <t>"1.PP"10*0,45</t>
  </si>
  <si>
    <t>27</t>
  </si>
  <si>
    <t>977151125</t>
  </si>
  <si>
    <t>Jádrové vrty diamantovými korunkami do stavebních materiálů D přes 180 do 200 mm</t>
  </si>
  <si>
    <t>1373216189</t>
  </si>
  <si>
    <t>"Pro VZT"0,55*4</t>
  </si>
  <si>
    <t>28</t>
  </si>
  <si>
    <t>978011121</t>
  </si>
  <si>
    <t>Otlučení (osekání) vnitřní vápenné nebo vápenocementové omítky stropů v rozsahu přes 5 do 10 %</t>
  </si>
  <si>
    <t>-120723538</t>
  </si>
  <si>
    <t>29</t>
  </si>
  <si>
    <t>978013191</t>
  </si>
  <si>
    <t>Otlučení (osekání) vnitřní vápenné nebo vápenocementové omítky stěn v rozsahu přes 50 do 100 %</t>
  </si>
  <si>
    <t>1566985811</t>
  </si>
  <si>
    <t>"131"(6,5*2+3,84)*3,11-1,8*2,5*3-0,8*1,97*3</t>
  </si>
  <si>
    <t>"120"(3,39*2+4,73*2)*3,11-1,8*1,74-1,8*2,5</t>
  </si>
  <si>
    <t>"121"(3,46*2+4,73)*3,11-1,8*1,74-1,8*2,5</t>
  </si>
  <si>
    <t>"122-124"(4,76*2+11,49*2-4,73)*3,11-1,8*1,74*3-0,8*1,97*2</t>
  </si>
  <si>
    <t>"125"(4,75*2+2,67*2)*3,11-1,8*1,74-0,8*1,97</t>
  </si>
  <si>
    <t>"126"(3,46*2+4,75*2)*3,11-1,8*1,74-1,8*2,5</t>
  </si>
  <si>
    <t>"127"(3,24*2+4,75*2)*3,11-1,8*1,74-0,8*1,97</t>
  </si>
  <si>
    <t>30</t>
  </si>
  <si>
    <t>990010010</t>
  </si>
  <si>
    <t>Oprava vnitřních ventilačních mřížek 200/300 mm, vč. nové povrchové úpravy</t>
  </si>
  <si>
    <t>-1692041931</t>
  </si>
  <si>
    <t>"1.PP"2</t>
  </si>
  <si>
    <t>31</t>
  </si>
  <si>
    <t>990010020</t>
  </si>
  <si>
    <t>D+M PHP práškový, 21A</t>
  </si>
  <si>
    <t>791497125</t>
  </si>
  <si>
    <t>32</t>
  </si>
  <si>
    <t>990010030</t>
  </si>
  <si>
    <t>D+M požární značení</t>
  </si>
  <si>
    <t>-1745192550</t>
  </si>
  <si>
    <t>997</t>
  </si>
  <si>
    <t>Přesun sutě</t>
  </si>
  <si>
    <t>33</t>
  </si>
  <si>
    <t>997013211</t>
  </si>
  <si>
    <t>Vnitrostaveništní doprava suti a vybouraných hmot pro budovy v do 6 m ručně</t>
  </si>
  <si>
    <t>1320473893</t>
  </si>
  <si>
    <t>34</t>
  </si>
  <si>
    <t>997013219</t>
  </si>
  <si>
    <t>Příplatek k vnitrostaveništní dopravě suti a vybouraných hmot za zvětšenou dopravu suti ZKD 10 m</t>
  </si>
  <si>
    <t>-1693138239</t>
  </si>
  <si>
    <t>35</t>
  </si>
  <si>
    <t>997013501</t>
  </si>
  <si>
    <t>Odvoz suti a vybouraných hmot na skládku nebo meziskládku do 1 km se složením</t>
  </si>
  <si>
    <t>884441809</t>
  </si>
  <si>
    <t>36</t>
  </si>
  <si>
    <t>997013509</t>
  </si>
  <si>
    <t>Příplatek k odvozu suti a vybouraných hmot na skládku ZKD 1 km přes 1 km</t>
  </si>
  <si>
    <t>1847892283</t>
  </si>
  <si>
    <t>28,653*19 'Přepočtené koeficientem množství</t>
  </si>
  <si>
    <t>37</t>
  </si>
  <si>
    <t>997013631</t>
  </si>
  <si>
    <t>Poplatek za uložení na skládce (skládkovné) stavebního odpadu směsného kód odpadu 17 09 04</t>
  </si>
  <si>
    <t>291590136</t>
  </si>
  <si>
    <t>998</t>
  </si>
  <si>
    <t>Přesun hmot</t>
  </si>
  <si>
    <t>38</t>
  </si>
  <si>
    <t>998011001</t>
  </si>
  <si>
    <t>Přesun hmot pro budovy zděné v do 6 m</t>
  </si>
  <si>
    <t>-678720035</t>
  </si>
  <si>
    <t>PSV</t>
  </si>
  <si>
    <t>Práce a dodávky PSV</t>
  </si>
  <si>
    <t>763</t>
  </si>
  <si>
    <t>Konstrukce suché výstavby</t>
  </si>
  <si>
    <t>39</t>
  </si>
  <si>
    <t>763131831</t>
  </si>
  <si>
    <t>Demontáž SDK podhledu s jednovrstvou nosnou kcí z ocelových profilů opláštění jednoduché</t>
  </si>
  <si>
    <t>-1445204361</t>
  </si>
  <si>
    <t>40</t>
  </si>
  <si>
    <t>763135101</t>
  </si>
  <si>
    <t>Montáž SDK kazetového podhledu z kazet 600x600 mm na zavěšenou viditelnou nosnou konstrukci</t>
  </si>
  <si>
    <t>1524380076</t>
  </si>
  <si>
    <t>41</t>
  </si>
  <si>
    <t>59030570</t>
  </si>
  <si>
    <t>podhled kazetový bez děrování viditelný rastr tl 10mm 600x600mm</t>
  </si>
  <si>
    <t>-517667088</t>
  </si>
  <si>
    <t>159,35*1,05 'Přepočtené koeficientem množství</t>
  </si>
  <si>
    <t>42</t>
  </si>
  <si>
    <t>998763201</t>
  </si>
  <si>
    <t>Přesun hmot procentní pro dřevostavby v objektech v přes 6 do 12 m</t>
  </si>
  <si>
    <t>%</t>
  </si>
  <si>
    <t>97838719</t>
  </si>
  <si>
    <t>766</t>
  </si>
  <si>
    <t>Konstrukce truhlářské</t>
  </si>
  <si>
    <t>43</t>
  </si>
  <si>
    <t>766691914</t>
  </si>
  <si>
    <t>Vyvěšení nebo zavěšení dřevěných křídel dveří pl do 2 m2</t>
  </si>
  <si>
    <t>-753320969</t>
  </si>
  <si>
    <t>44</t>
  </si>
  <si>
    <t>766694123</t>
  </si>
  <si>
    <t>Montáž parapetních dřevěných nebo plastových š přes 30 cm dl přes 1,6 do 2,6 m</t>
  </si>
  <si>
    <t>-1581289164</t>
  </si>
  <si>
    <t>45</t>
  </si>
  <si>
    <t>61144403</t>
  </si>
  <si>
    <t>parapet plastový vnitřní komůrkový tl 20mm š 350mm</t>
  </si>
  <si>
    <t>-465262706</t>
  </si>
  <si>
    <t>1,8*8</t>
  </si>
  <si>
    <t>46</t>
  </si>
  <si>
    <t>766-O01</t>
  </si>
  <si>
    <t>D+M vnitřní dřevěné okno 900x1200 mm, otevíravé, pevné - dle popisu PD (O01)</t>
  </si>
  <si>
    <t>-902869964</t>
  </si>
  <si>
    <t>P</t>
  </si>
  <si>
    <t>Poznámka k položce:_x000d_
Vnitřní dřevěné okno s požární odolnosti EW 30_x000d_
(900x1200mm), otevíravé, pevné. Spodní_x000d_
polovina okna bude otevíravá, horní polovina_x000d_
okna pevná. Okno bude zaskleno matným,_x000d_
neprůhledným sklem, včetně osazení zarážek_x000d_
pro zajištění okna v otevřené poloze._x000d_
- Okno bude opatřeno uceleným typovým_x000d_
systémem pro otevírání a uzavírání spodní části_x000d_
okna (pouze z vnitřní strany okna)._x000d_
- Odstín okna - slonová kost._x000d_
- Okno bude zároveň opatřeno parapetem šířky_x000d_
minimálně 300mm (s možným přesahem na obě_x000d_
strany nově vyzděné příčky). Poloha parapetu_x000d_
bude upřesněna investorem při realizaci._x000d_
- Okno bude z vnitřní strany zabezpečeno proti_x000d_
vniknutí cizích osob (uzamčení v zavřené_x000d_
poloze) - nerez.kování (vložka), úchytky,_x000d_
zajištění a pod.</t>
  </si>
  <si>
    <t>47</t>
  </si>
  <si>
    <t>766-O02</t>
  </si>
  <si>
    <t>D+M jednokřídlové dveře vnitřní, otevíravé, hladké, plné, HPL, 1100/2100 mm, samozavírač - dle popisu PD (O02)</t>
  </si>
  <si>
    <t>-148401474</t>
  </si>
  <si>
    <t>Poznámka k položce:_x000d_
Jednokřídlové dveře vnitřní, otevíravé, hladké,_x000d_
plné, povrchová úprava - vysokotlaký laminát_x000d_
HPL (odstín slonová kost - přesný odstín_x000d_
upřesněn při realizaci - totožný nebo obdobný_x000d_
jako jsou stávající okolní dveře). Dveře budou_x000d_
osazeny do nové ocelové zárubně. Dveře s_x000d_
požární odolností EW 30 DP3 C (se_x000d_
samozavíračem)._x000d_
Nerez.kování (vložka), klika_x000d_
Samozavírač</t>
  </si>
  <si>
    <t>48</t>
  </si>
  <si>
    <t>766-O03</t>
  </si>
  <si>
    <t>Renovace - jednokřídlové dveře vnitřní, otevíravé, hladké, plné, 800/1970 mm - celková oprava dle popisu PD (O03)</t>
  </si>
  <si>
    <t>-1064817300</t>
  </si>
  <si>
    <t>Poznámka k položce:_x000d_
Stávající jednokřídlové dveře vnitřní, otevíravé,_x000d_
hladké, plné, osazené ve stávající prosklené_x000d_
stěně z Luxfer budou kompletně celé opraveny_x000d_
(přebroušeny a opatřeny novým nátěrem (odstín_x000d_
slonová kost - přesný odstín určen při realizaci -_x000d_
totožný nebo obdobný jako jsou stávající okolní_x000d_
dveře). Zároveň stávající ocelové zárubně budou_x000d_
také přebroušeny, dle potřeby vyspraveny a_x000d_
opatřeny novým nátěrem. Stávající Luxfery_x000d_
budou řádně vyčištěny, dle potřeby vyspraveny._x000d_
Dveře budou opatřeny novým nerez.kováním_x000d_
(vložka), klika</t>
  </si>
  <si>
    <t>49</t>
  </si>
  <si>
    <t>766-O04</t>
  </si>
  <si>
    <t>D+M nové jednokřídlové dveře vnitřní, otevíravé, hladké, plné, HPL, 800/1970 mm - dle popisu PD (O04)</t>
  </si>
  <si>
    <t>900349092</t>
  </si>
  <si>
    <t>Poznámka k položce:_x000d_
Nové jednokřídlové dveře vnitřní, otevíravé,_x000d_
hladké, plné, osazené do nové ocelové zárubně._x000d_
Dveře budou osazeny v místech dveří původních_x000d_
(vybouraných původních dveří)._x000d_
Povrchová úprava dveří nových - vysokotlaký_x000d_
laminát HPL (odstín slonová kost - přesný odstín_x000d_
určen při realizaci - totožný nebo obdobný jako_x000d_
jsou stávající okolní dveře). Dveře budou_x000d_
osazeny do nové ocelové zárubně._x000d_
Dveře budou opatřeny novým nerez.kováním_x000d_
(vložka), klika</t>
  </si>
  <si>
    <t>50</t>
  </si>
  <si>
    <t>766-O05</t>
  </si>
  <si>
    <t>D+M nové jednokřídlové dveře vnitřní, otevíravé, hladké, plné, HPL, 700/1970 mm - dle popisu PD (O05)</t>
  </si>
  <si>
    <t>846454840</t>
  </si>
  <si>
    <t>Poznámka k položce:_x000d_
Nové jednokřídlové dveře vnitřní, otevíravé,_x000d_
hladké, plné, osazené do nové ocelové zárubně._x000d_
Povrchová úprava dveří - vysokotlaký laminát_x000d_
HPL (odstín slonová kost - přesný odstín určen_x000d_
při realizaci - totožný nebo obdobný jako jsou_x000d_
stávající okolní dveře). Dveře budou osazeny do_x000d_
nové ocelové zárubně._x000d_
Dveře budou opatřeny novým nerez.kováním_x000d_
(vložka), klika</t>
  </si>
  <si>
    <t>1+1</t>
  </si>
  <si>
    <t>51</t>
  </si>
  <si>
    <t>766-O06</t>
  </si>
  <si>
    <t>D+M nové jednokřídlové dveře vnitřní, otevíravé, hladké, plné, HPL, průvětrník, 700/1970 mm - dle popisu PD (O06)</t>
  </si>
  <si>
    <t>-1854794064</t>
  </si>
  <si>
    <t>Poznámka k položce:_x000d_
Nové jednokřídlové dveře vnitřní, otevíravé,_x000d_
hladké, plné, osazené do nové ocelové zárubně._x000d_
Povrchová úprava dveří - vysokotlaký laminát_x000d_
HPL (odstín slonová kost - přesný odstín určen_x000d_
při realizaci - totožný nebo obdobný jako jsou_x000d_
stávající okolní dveře). Dveře budou osazeny do_x000d_
nové ocelové zárubně._x000d_
Dveře budou opatřeny novým nerez.kováním_x000d_
(vložka), klika_x000d_
_x000d_
- U podlahy bude do dveřního křídla osazen 1ks_x000d_
dvojice ventilačních eloxovaných hliník.mřížek_x000d_
cca 400 x 100mm</t>
  </si>
  <si>
    <t>3+1</t>
  </si>
  <si>
    <t>52</t>
  </si>
  <si>
    <t>766-O07</t>
  </si>
  <si>
    <t>D+M nové jednokřídlové dveře vnitřní, otevíravé, hladké, plné, HPL, průvětrník, 600/1970 mm - dle popisu PD (O07)</t>
  </si>
  <si>
    <t>-1807891872</t>
  </si>
  <si>
    <t>Poznámka k položce:_x000d_
Nové jednokřídlové dveře vnitřní, otevíravé,_x000d_
hladké, plné, osazené do nové ocelové zárubně._x000d_
Povrchová úprava dveří - vysokotlaký laminát_x000d_
HPL (odstín slonová kost - přesný odstín určen_x000d_
při realizaci - totožný nebo obdobný jako jsou_x000d_
stávající okolní dveře). Dveře budou osazeny do_x000d_
nové ocelové zárubně._x000d_
Dveře budou opatřeny novým nerez.kováním_x000d_
(vložka), klika_x000d_
1L_x000d_
- U podlahy bude do dveřního křídla osazen 1ks_x000d_
dvojice ventilačních eloxovaných hliník.mřížek_x000d_
cca 400 x 100mm</t>
  </si>
  <si>
    <t>53</t>
  </si>
  <si>
    <t>766-O08</t>
  </si>
  <si>
    <t>D+M nové atypické dveře kovové, tahokov do nosnéoo ocelového rámu 800/1970 mm - dle popisu PD (O08)</t>
  </si>
  <si>
    <t>-1134482201</t>
  </si>
  <si>
    <t>Poznámka k položce:_x000d_
Stávající jednokřídlové dveře vnitřní, otevíravé_x000d_
budou odstraněny, včetně vybourání stávající_x000d_
ocelové zárubně._x000d_
- Nově budou osazeny atypické dveře kovové - z_x000d_
tahokovu (perforovaného plechu) do nosného_x000d_
ocelového rámu a celé dveře budou osazeny do_x000d_
nově zazděné ocelové zárubně._x000d_
- Dveře z děrovaného (perforovaného) plechu_x000d_
budou zajišťovat řádné provětrávání technické_x000d_
místnosti. Osazeny budou do nové kovové_x000d_
zárubně. Dveře budou opatřeny zámkem, pro_x000d_
zajištění řádného uzamčení prostoru technické_x000d_
místnosti proti nepovolaným osobám._x000d_
- Dveře budou opatřeny novým nátěrem na kov._x000d_
- Nerez.kování (vložka), klika, ...</t>
  </si>
  <si>
    <t>54</t>
  </si>
  <si>
    <t>766-O09</t>
  </si>
  <si>
    <t>D+M Al žaluzie osazené na stávající okna cca 1800/1740 mm - dle popisu PD (O09)</t>
  </si>
  <si>
    <t>-1028317971</t>
  </si>
  <si>
    <t>Poznámka k položce:_x000d_
- Z vnitřní strany oken budou osazeny hliníkové_x000d_
žaluzie s lepší čistitelností - dle členění oka_x000d_
(barevnost upřesněna investorem při realizaci)</t>
  </si>
  <si>
    <t>55</t>
  </si>
  <si>
    <t>766-O10</t>
  </si>
  <si>
    <t>D+M dvoudílná kovová skříňka na soklu, 1850x600x500 mm, dle popisu PD (O10)</t>
  </si>
  <si>
    <t>-223517658</t>
  </si>
  <si>
    <t>Poznámka k položce:_x000d_
Dvoudílné kovové šatní skříně na soklu a_x000d_
vybavené zámkem (dle potřeby dovybavené_x000d_
zámkem). Rozměru 1850x600x500mm._x000d_
Včetně montáže.</t>
  </si>
  <si>
    <t>56</t>
  </si>
  <si>
    <t>766-O11</t>
  </si>
  <si>
    <t>D+M Zásobník papírových skládaných ručníků nerez - dle popisu PD (O11)</t>
  </si>
  <si>
    <t>-1394353348</t>
  </si>
  <si>
    <t>Poznámka k položce:_x000d_
Zásobník papírových skládaných ručníků nerez,_x000d_
závěsný, uzamykatelný, vč.montáže._x000d_
(k montáži na stěnu,_x000d_
materiál - matná nerez, vložkový zámek,_x000d_
zásobník na skládaný papír)</t>
  </si>
  <si>
    <t>57</t>
  </si>
  <si>
    <t>766-O12</t>
  </si>
  <si>
    <t>D+M Odpadkový koš, perforovaný, drátěný - dle popisu PD (O12)</t>
  </si>
  <si>
    <t>-953887558</t>
  </si>
  <si>
    <t>58</t>
  </si>
  <si>
    <t>766-O12a</t>
  </si>
  <si>
    <t>D+M Nášlapný odpadkový koš nerez s víkem - 12l - dle popisu PD (O12a)</t>
  </si>
  <si>
    <t>2048321880</t>
  </si>
  <si>
    <t>Poznámka k položce:_x000d_
Nášlapný odpadkový koš nerez s víkem - 12l_x000d_
materiál : matná nerez, s vyjímatelnou čistitelnou_x000d_
plastovou vložkou, s odklápěcím nebo kyvným_x000d_
víkem, ovládání nášlapem</t>
  </si>
  <si>
    <t>59</t>
  </si>
  <si>
    <t>766-O12b</t>
  </si>
  <si>
    <t>D+M Nášlapný odpadkový koš nerez s víkem - 20l - dle popisu PD (O12b)</t>
  </si>
  <si>
    <t>1268332157</t>
  </si>
  <si>
    <t>Poznámka k položce:_x000d_
Nášlapný odpadkový koš nerez s víkem - 20l_x000d_
materiál : matná nerez, s vyjímatelnou čistitelnou_x000d_
plastovou vložkou, s odklápěcím nebo kyvným_x000d_
víkem, ovládání nášlapem</t>
  </si>
  <si>
    <t>60</t>
  </si>
  <si>
    <t>766-O13a</t>
  </si>
  <si>
    <t>D+M Sanitární WC set závěsný nerezový - pro úklid - dle popisu PD (O13)</t>
  </si>
  <si>
    <t>756334987</t>
  </si>
  <si>
    <t xml:space="preserve">Poznámka k položce:_x000d_
Sanitární WC set závěsný nerezový - pro úklid_x000d_
WC, včetně montáže_x000d_
(klosetová souprava závěsná, nádobka kotvena_x000d_
do zdi, WC kartáč s kovovou rukojetí, provedení_x000d_
nerez, příp.vnitřní nádoba plast)_x000d_
</t>
  </si>
  <si>
    <t>61</t>
  </si>
  <si>
    <t>766-O13b</t>
  </si>
  <si>
    <t>D+M Zásobník toaletního papíru nerez závěsný - dle popisu PD (O13)</t>
  </si>
  <si>
    <t>1014866853</t>
  </si>
  <si>
    <t xml:space="preserve">Poznámka k položce:_x000d_
Zásobník toaletního papíru nerez závěsný,_x000d_
uzamykatelný, průměr role cca 250mm, včetně_x000d_
montáže (k montáži na stěnu,_x000d_
materiál : matná nerez, vložkový zámek,_x000d_
zásobník na papírové role)_x000d_
</t>
  </si>
  <si>
    <t>62</t>
  </si>
  <si>
    <t>766-O14</t>
  </si>
  <si>
    <t>D+M Chladící skříň s plnými dveřmi, rozměru cca 320 až 350 l - dle popisu PD (O14)</t>
  </si>
  <si>
    <t>1292766703</t>
  </si>
  <si>
    <t xml:space="preserve">Poznámka k položce:_x000d_
Chladící skříň s plnými dveřmi, rozměru cca_x000d_
1850x600x600mm, objem cca 320 až 350 l,_x000d_
beznámrazová, s vnitřním ven'látorem a_x000d_
digitální regulací teploty_x000d_
(samostatně stojící chladící skříň, chladící prostor_x000d_
řízení s elektronickým termostatem s_x000d_
automa'ckým odtáváním, vnitřní prostor s_x000d_
polohovatelnými roštovými policemi, výškově_x000d_
stavitelné nožičky)_x000d_
</t>
  </si>
  <si>
    <t>63</t>
  </si>
  <si>
    <t>766-O15</t>
  </si>
  <si>
    <t>D+M Kombinovaná chladící skříň s plnými dveřmi - dle popisu PD (O15)</t>
  </si>
  <si>
    <t>-630612299</t>
  </si>
  <si>
    <t xml:space="preserve">Poznámka k položce:_x000d_
Kombinovaná chladící skříň s plnými dveřmi,_x000d_
objem chladničky cca 220 až 250 l, objem_x000d_
mrazničky cca 90 až 120 l, beznámrazová, s_x000d_
vnitřním ven'látorem a digitální regulací teploty_x000d_
(samostatně stojící chladící skříň s mrazákem,_x000d_
chladící prostor řízení s elektronickým_x000d_
termostatem s automa'ckým odtáváním, vnitřní_x000d_
prostor chladničky s polohovatelnými roštovými_x000d_
policemi, vnitřní prostor mrazničky se šuplíky,_x000d_
výškově stavitelné nožičky)_x000d_
</t>
  </si>
  <si>
    <t>64</t>
  </si>
  <si>
    <t>766-O16</t>
  </si>
  <si>
    <t>D+M Chladící skříň s mraz.boxem vestavná pod pracovní plochu (min objem 120 l + 15 l) - dle popisu PD (O16)</t>
  </si>
  <si>
    <t>193675545</t>
  </si>
  <si>
    <t xml:space="preserve">Poznámka k položce:_x000d_
Chladící skříň s mraz.boxem vestavná pod_x000d_
pracovní plochu (min objem 120 l + 15 l), včetně_x000d_
montáže (chladící skříň s intenzivním venilovaným_x000d_
chlazením, chladící prostor řízení elektronickým_x000d_
termostatem s automatickým odtáváním,_x000d_
hygienický vnitřní prostor s polohovatelnými_x000d_
roštovými policemi, výškově stavitelné nožičky)_x000d_
</t>
  </si>
  <si>
    <t>65</t>
  </si>
  <si>
    <t>766-O17</t>
  </si>
  <si>
    <t>D+M Kuchyňská linka rovná, dl. 2800 mm, spodní skříňky, horní skříňky, dřez, varná deska - dle popisu PD (O17)</t>
  </si>
  <si>
    <t>871510299</t>
  </si>
  <si>
    <t>Poznámka k položce:_x000d_
Kuchyňská linka rovná - spodní skříňky , celkový rozměr 2800/600/850mm, vč.montáže. Základní_x000d_
sestava skříněk:_x000d_
- 1x spodní š=800mm, dvoukřídlová, pro vestavbu dvouplotýnkové varné desky (vč.dodávky dvouplotýnkového vařiče)_x000d_
- 1x spodní š=800mm, dvoukřídlová, pro vestavbu dřezu s odkapávačem (vč.dodávky dřezu s odkapávačem)_x000d_
- 1x spodní š=600mm, 4-zásuvková_x000d_
- 1x spodní š=600mm pro vestavbu lednice_x000d_
_x000d_
- pracovní deska s lištou - postorming _x000d_
_x000d_
Kuchyňská linka rovná - horní skříňky , celkový rozměr 2800/300/640mm, vč.montáže. Základní_x000d_
sestava skříněk:_x000d_
- 2x horní š=800mm, hloubky 300mm, výšky 640mm, dvoukřídlové, se 2 stavitelnými policemi, plnými dvířky_x000d_
- 1x horní š=600mm, hloubky 300mm, výšky 640mm, jednokřídlová, se 2 stavitelnými policemi, plnými dvířky_x000d_
- 1x horní š=600mm pro vsazení mikrovlnky, horní skříňka volná s jednou policí (nad prostorem pro mikrovlnku)_x000d_
_x000d_
Dvířka plná._x000d_
- Korpus laminovaná dřevotřísková deska min.tl.18mm s ABS hranou tl.2mm, omyvatelný povrch, základní korpus bílý, barevný design dvířek- dekor a ods=n upřesní investor při realizaci, závěsné kování dvířek, kovová madla, příp.kovové úchytové lišty nebo kombinace madla/lišty v kovovém provedení, výškově nastavitelné nožičky kryté soklem, police výškově stavitelné, k podlaze, stěnám dolištováno, samodovírací efekt s tlumením dorazu._x000d_
_x000d_
- Přesné provedení bude odsouhlaseno investorem při realizaci.</t>
  </si>
  <si>
    <t>66</t>
  </si>
  <si>
    <t>998766201</t>
  </si>
  <si>
    <t>Přesun hmot procentní pro kce truhlářské v objektech v do 6 m</t>
  </si>
  <si>
    <t>-72811141</t>
  </si>
  <si>
    <t>771</t>
  </si>
  <si>
    <t>Podlahy z dlaždic</t>
  </si>
  <si>
    <t>67</t>
  </si>
  <si>
    <t>771573810</t>
  </si>
  <si>
    <t>Demontáž podlah z dlaždic keramických lepených</t>
  </si>
  <si>
    <t>1185185069</t>
  </si>
  <si>
    <t>68</t>
  </si>
  <si>
    <t>771111011</t>
  </si>
  <si>
    <t>Vysátí podkladu před pokládkou dlažby</t>
  </si>
  <si>
    <t>-602198918</t>
  </si>
  <si>
    <t>69</t>
  </si>
  <si>
    <t>771121011</t>
  </si>
  <si>
    <t>Nátěr penetrační na podlahu hloubková (pro hloubkové zpevnění a snížení nasákavosti)</t>
  </si>
  <si>
    <t>456582903</t>
  </si>
  <si>
    <t>70</t>
  </si>
  <si>
    <t>771151021</t>
  </si>
  <si>
    <t>Samonivelační stěrka podlah pevnosti 30 MPa tl 3 mm</t>
  </si>
  <si>
    <t>-612039659</t>
  </si>
  <si>
    <t>21,04</t>
  </si>
  <si>
    <t>71</t>
  </si>
  <si>
    <t>771591112</t>
  </si>
  <si>
    <t>Izolace pod dlažbu nátěrem nebo stěrkou ve dvou vrstvách</t>
  </si>
  <si>
    <t>86236723</t>
  </si>
  <si>
    <t>72</t>
  </si>
  <si>
    <t>77157411R</t>
  </si>
  <si>
    <t>Montáž podlah keramických hladkých lepených flexibilním lepidlem</t>
  </si>
  <si>
    <t>-1839649931</t>
  </si>
  <si>
    <t>do ceny montáží započtena dodáva a montáž veškerých systémových lišt (rohové, koutové, ukončovací, dilatační,...)</t>
  </si>
  <si>
    <t>73</t>
  </si>
  <si>
    <t>771474112</t>
  </si>
  <si>
    <t>Montáž soklů z dlaždic keramických rovných flexibilní lepidlo v přes 65 do 90 mm</t>
  </si>
  <si>
    <t>-340032334</t>
  </si>
  <si>
    <t>"123"3,25+4,65+2,8+4,65+1,64+0,51+1,75-0,7*4-0,8+0,4*2*2</t>
  </si>
  <si>
    <t>74</t>
  </si>
  <si>
    <t>5976160R</t>
  </si>
  <si>
    <t>dlažba keramická dle výběru investora</t>
  </si>
  <si>
    <t>2005870609</t>
  </si>
  <si>
    <t>"podlahy"21,04*1,1</t>
  </si>
  <si>
    <t>"soklík"17,25*0,1*1,15</t>
  </si>
  <si>
    <t>75</t>
  </si>
  <si>
    <t>998771201</t>
  </si>
  <si>
    <t>Přesun hmot procentní pro podlahy z dlaždic v objektech v do 6 m</t>
  </si>
  <si>
    <t>1064045376</t>
  </si>
  <si>
    <t>773</t>
  </si>
  <si>
    <t>Podlahy z litého teraca</t>
  </si>
  <si>
    <t>76</t>
  </si>
  <si>
    <t>773993901</t>
  </si>
  <si>
    <t>Broušení stávající podlahy z litého teraca</t>
  </si>
  <si>
    <t>1641266191</t>
  </si>
  <si>
    <t>77</t>
  </si>
  <si>
    <t>77399390R</t>
  </si>
  <si>
    <t>Opravy teracové podlahy</t>
  </si>
  <si>
    <t>1945753988</t>
  </si>
  <si>
    <t>"m.č. 102"40,20</t>
  </si>
  <si>
    <t>78</t>
  </si>
  <si>
    <t>998773201</t>
  </si>
  <si>
    <t>Přesun hmot procentní pro podlahy teracové lité v objektech v do 6 m</t>
  </si>
  <si>
    <t>247396017</t>
  </si>
  <si>
    <t>776</t>
  </si>
  <si>
    <t>Podlahy povlakové</t>
  </si>
  <si>
    <t>79</t>
  </si>
  <si>
    <t>776201812RVV</t>
  </si>
  <si>
    <t>Výkaz výměr podlah</t>
  </si>
  <si>
    <t>-208425660</t>
  </si>
  <si>
    <t>80</t>
  </si>
  <si>
    <t>776201812R</t>
  </si>
  <si>
    <t>Demontáž lepených povlakových podlah s podložkou ručně</t>
  </si>
  <si>
    <t>-1212390497</t>
  </si>
  <si>
    <t>"101"zůstane stávající</t>
  </si>
  <si>
    <t>"102"zůstane stávající</t>
  </si>
  <si>
    <t>"127"dlažba</t>
  </si>
  <si>
    <t>81</t>
  </si>
  <si>
    <t>776111116</t>
  </si>
  <si>
    <t>Odstranění zbytků lepidla z podkladu povlakových podlah broušením</t>
  </si>
  <si>
    <t>501627069</t>
  </si>
  <si>
    <t>82</t>
  </si>
  <si>
    <t>776111311</t>
  </si>
  <si>
    <t>Vysátí podkladu povlakových podlah</t>
  </si>
  <si>
    <t>-1573873614</t>
  </si>
  <si>
    <t>83</t>
  </si>
  <si>
    <t>776141121</t>
  </si>
  <si>
    <t>Vyrovnání podkladu povlakových podlah stěrkou pevnosti 30 MPa tl do 3 mm</t>
  </si>
  <si>
    <t>-2043264945</t>
  </si>
  <si>
    <t>84</t>
  </si>
  <si>
    <t>776121321</t>
  </si>
  <si>
    <t>Neředěná penetrace savého podkladu povlakových podlah</t>
  </si>
  <si>
    <t>884315605</t>
  </si>
  <si>
    <t>85</t>
  </si>
  <si>
    <t>776221111R</t>
  </si>
  <si>
    <t>Lepení pásů z vinylu dle popisu</t>
  </si>
  <si>
    <t>-1411179352</t>
  </si>
  <si>
    <t>do ceny montáží započtena dodáva a montáž veškerých systémových prvků, tvarovek, lišt, svarů, apd.</t>
  </si>
  <si>
    <t>86</t>
  </si>
  <si>
    <t>2841104R</t>
  </si>
  <si>
    <t>PVC vinyl vysoce zátěžový, homogenní v pásechs laserem tvrzenou povrchovou úpravou, tl. 2 mm - Skladba A</t>
  </si>
  <si>
    <t>1277446396</t>
  </si>
  <si>
    <t xml:space="preserve">Poznámka k položce:_x000d_
Vysoce zátěžová homogenní vinylová podlahová krytina v rolích. Tvořena jednovrstvou homogenní kalandrovanou a lisovanou konstrukcí a laserem tvrzenou povrchovou úpravou Evercare nevyžadující aplikaci ochranných emulzí po celou dobu užívání, chránící před chemickými látkami. Celková tloušťka 2mm, hmotnost ≤ 2700 g/m2, reakce na oheň Bfl-s1, součinitel smykového tření dle ČSN 744507 min. 0,6, odolnost vůči bodové zátěži 0,02 mm, protiskluznost dle DIN 51130  -R10, TVOC po 28 dnech &lt; 10μg/ m3 dle ISO 16000-6. Antivirální aktivita (lidský koronavirus 229 dle ISO 21702- 99,7% po 2 hod, 99,9 % po 5 hod. Bez obsahu těžkých kovů a ftalátů spadajících do skupiny CMR (karcinogeny, mutageny, reprotoxika dle REACH).</t>
  </si>
  <si>
    <t>krytina</t>
  </si>
  <si>
    <t>"120"16,97*1,1</t>
  </si>
  <si>
    <t>"122"12,98*1,1</t>
  </si>
  <si>
    <t>"124"5,59*1,1</t>
  </si>
  <si>
    <t>"125"4,55*1,1</t>
  </si>
  <si>
    <t>soklíky</t>
  </si>
  <si>
    <t>"120 A"(3,39*2+4,73*2)*0,08*1,15</t>
  </si>
  <si>
    <t>"122 A"(2,67*2+4,78*2)*0,08*1,15</t>
  </si>
  <si>
    <t>"124"(1,85*2+3,24*2)*0,08*1,15</t>
  </si>
  <si>
    <t>"125"(3,46*2+1,4*2)*0,08*1,15</t>
  </si>
  <si>
    <t>87</t>
  </si>
  <si>
    <t>776221121R</t>
  </si>
  <si>
    <t>Lepení elektrostaticky vodivých pásů z vinylu dle popisu</t>
  </si>
  <si>
    <t>-1725724640</t>
  </si>
  <si>
    <t>88</t>
  </si>
  <si>
    <t>28411125R</t>
  </si>
  <si>
    <t>PVC vinyl elektrostatický tl 2mm, hm 2980g/m2 - Skladba B</t>
  </si>
  <si>
    <t>-1768717011</t>
  </si>
  <si>
    <t>Poznámka k položce:_x000d_
Elektrostaticky vodivá podlahová krytina v rolích, splňující nejvyšší možné požadavky na odvod elektrického náboje. Produkt je tvořen vodivým nátěrem na rubové vrstvě, jednovrstvou homogenní kalandrovanou a lisovanou konstrukcí a laserem tvrzenou povrchovou úpravou Evercare - (vodivá mutace) nevyžadující aplikaci ochranných emulzí po celou dobu užívání, chránící před chemickými látkami. Celková tloušťka 2 mm, hmotnost 2985 g/m2, reakce na oheň Bfl-s1, elektrický odpor dle EN 1081 10 4 ≤ Rt≤ 10 6 Ω, odolnost vůči bodové zátěži 0,02 mm, TVOC po 28 dnech &amp;lt; 10μg/ m3 dle ISO 16000-6. Bez obsahu těžkých kovů a ftalátů spadajících do skupiny CMR (karcinogeny, mutageny, reprotoxika dle REACH).</t>
  </si>
  <si>
    <t>"121"74,18*1,1</t>
  </si>
  <si>
    <t>"131"24,04*1,1</t>
  </si>
  <si>
    <t>"121 B"(8,32*2+11,49*2)*0,08*1,15</t>
  </si>
  <si>
    <t>"131 B"(3,84*2+6,26*2)*0,08*1,15</t>
  </si>
  <si>
    <t>89</t>
  </si>
  <si>
    <t>776411211R</t>
  </si>
  <si>
    <t>Montáž tahaných obvodových soklíků z příslušné krytin výšky do 80 mm - fabiony</t>
  </si>
  <si>
    <t>-1802463355</t>
  </si>
  <si>
    <t>"120 A"(3,39*2+4,73*2)</t>
  </si>
  <si>
    <t>"121 B"(8,32*2+11,49*2)</t>
  </si>
  <si>
    <t>"122 A"(2,67*2+4,78*2)</t>
  </si>
  <si>
    <t>"124 A"(1,85*2+3,24*2)</t>
  </si>
  <si>
    <t>"125 A"(3,46*2+1,4*2)</t>
  </si>
  <si>
    <t>"131 B"(3,84*2+6,26*2)</t>
  </si>
  <si>
    <t>90</t>
  </si>
  <si>
    <t>998776201</t>
  </si>
  <si>
    <t>Přesun hmot procentní pro podlahy povlakové v objektech v do 6 m</t>
  </si>
  <si>
    <t>956968626</t>
  </si>
  <si>
    <t>781</t>
  </si>
  <si>
    <t>Dokončovací práce - obklady</t>
  </si>
  <si>
    <t>91</t>
  </si>
  <si>
    <t>781121011</t>
  </si>
  <si>
    <t>Nátěr penetrační na stěnu</t>
  </si>
  <si>
    <t>1880014244</t>
  </si>
  <si>
    <t>92</t>
  </si>
  <si>
    <t>781131112</t>
  </si>
  <si>
    <t>Izolace pod obklad nátěrem nebo stěrkou ve dvou vrstvách</t>
  </si>
  <si>
    <t>1999520861</t>
  </si>
  <si>
    <t>"126"(1,1*2+0,8)*2</t>
  </si>
  <si>
    <t>"129"(1,1*2+0,8)*2</t>
  </si>
  <si>
    <t>93</t>
  </si>
  <si>
    <t>78147411R</t>
  </si>
  <si>
    <t>Montáž obkladů vnitřních keramických hladkých lepených flexibilním lepidlem</t>
  </si>
  <si>
    <t>-138359368</t>
  </si>
  <si>
    <t>94</t>
  </si>
  <si>
    <t>5976107R</t>
  </si>
  <si>
    <t>obklad keramický hladký</t>
  </si>
  <si>
    <t>988453553</t>
  </si>
  <si>
    <t>136,457*1,1 'Přepočtené koeficientem množství</t>
  </si>
  <si>
    <t>95</t>
  </si>
  <si>
    <t>998781201</t>
  </si>
  <si>
    <t>Přesun hmot procentní pro obklady keramické v objektech v do 6 m</t>
  </si>
  <si>
    <t>-104935622</t>
  </si>
  <si>
    <t>783</t>
  </si>
  <si>
    <t>Dokončovací práce - nátěry</t>
  </si>
  <si>
    <t>96</t>
  </si>
  <si>
    <t>783500020</t>
  </si>
  <si>
    <t>Povrchová úprava ocelových zárubní</t>
  </si>
  <si>
    <t>2050450090</t>
  </si>
  <si>
    <t>"O03"2</t>
  </si>
  <si>
    <t>784</t>
  </si>
  <si>
    <t>Dokončovací práce - malby a tapety</t>
  </si>
  <si>
    <t>97</t>
  </si>
  <si>
    <t>784181102</t>
  </si>
  <si>
    <t>Základní akrylátová jednonásobná pigmentovaná penetrace podkladu v místnostech v do 3,80 m</t>
  </si>
  <si>
    <t>-1282229229</t>
  </si>
  <si>
    <t>98</t>
  </si>
  <si>
    <t>784211101</t>
  </si>
  <si>
    <t>Dvojnásobné bílé malby ze směsí za mokra výborně oděruvzdorných v místnostech v do 3,80 m</t>
  </si>
  <si>
    <t>859676042</t>
  </si>
  <si>
    <t>D.1.4 - Technika prostředí staveb</t>
  </si>
  <si>
    <t>Soupis:</t>
  </si>
  <si>
    <t>D.1.4.1 - Zařízení zdravotně technických instalací</t>
  </si>
  <si>
    <t xml:space="preserve">PSV - Práce a dodávky PSV   </t>
  </si>
  <si>
    <t xml:space="preserve">    D1 - Zdravotně technická zařízení</t>
  </si>
  <si>
    <t xml:space="preserve">    733 - Vodovod - rozvody potrubí</t>
  </si>
  <si>
    <t xml:space="preserve">    D2 - Vodovod - armatury</t>
  </si>
  <si>
    <t xml:space="preserve">    D3 - Zařizovací předměty</t>
  </si>
  <si>
    <t xml:space="preserve">    D4 - Rozvody kanalizace</t>
  </si>
  <si>
    <t xml:space="preserve">    Z - Zámečnické výrobky   </t>
  </si>
  <si>
    <t xml:space="preserve">    HZS - HZS   </t>
  </si>
  <si>
    <t xml:space="preserve">Práce a dodávky PSV   </t>
  </si>
  <si>
    <t>D1</t>
  </si>
  <si>
    <t>Zdravotně technická zařízení</t>
  </si>
  <si>
    <t>733</t>
  </si>
  <si>
    <t>Vodovod - rozvody potrubí</t>
  </si>
  <si>
    <t>722130236</t>
  </si>
  <si>
    <t>Potrubí ocelové pozinkované 2“</t>
  </si>
  <si>
    <t>722130235</t>
  </si>
  <si>
    <t>Potrubí ocelové pozinkované 5/4“</t>
  </si>
  <si>
    <t>722130233</t>
  </si>
  <si>
    <t>Potrubí ocelové pozinkované ¾“</t>
  </si>
  <si>
    <t>722130232</t>
  </si>
  <si>
    <t>Potrubí ocelové pozinkované ½“</t>
  </si>
  <si>
    <t>72217402</t>
  </si>
  <si>
    <t xml:space="preserve">Potrubí PPr  PN16 d20x2,8</t>
  </si>
  <si>
    <t>72217403</t>
  </si>
  <si>
    <t xml:space="preserve">Potrubí PPr  PN16 d25x3,5</t>
  </si>
  <si>
    <t>722181223</t>
  </si>
  <si>
    <t>D+M Tepelná izolace na potrubí pozinkované 2“, tl 10mm</t>
  </si>
  <si>
    <t>722181253</t>
  </si>
  <si>
    <t>D+M Tepelná izolace na potrubí pozinkované 5/4“, tl 25mm</t>
  </si>
  <si>
    <t>722181222</t>
  </si>
  <si>
    <t>D+M Tepelná izolace na potrubí pozinkované 5/4“, tl 10mm</t>
  </si>
  <si>
    <t>722181252</t>
  </si>
  <si>
    <t>D+M Tepelná izolace na potrubí pozinkované 3/4“, tl 20mm</t>
  </si>
  <si>
    <t>722181241</t>
  </si>
  <si>
    <t>D+M Tepelná izolace na potrubí pozinkované 1/2“, tl 15mm</t>
  </si>
  <si>
    <t>722181241a</t>
  </si>
  <si>
    <t>D+M Tepelná izolace na potrubí PPr d20, tl 15mm</t>
  </si>
  <si>
    <t>722181252.1</t>
  </si>
  <si>
    <t>D+M Tepelná izolace na potrubí PPr d25, tl 20mm</t>
  </si>
  <si>
    <t>722130803</t>
  </si>
  <si>
    <t>Demontáž potrubí pozinkované do 2“, včetně izolace, pod stropem</t>
  </si>
  <si>
    <t>Pol27</t>
  </si>
  <si>
    <t>Demontáž potrubí PPR do d32“, včetně izolace, pod stropem</t>
  </si>
  <si>
    <t>Pol28</t>
  </si>
  <si>
    <t>Demontáž potrubí PPR do d32“, včetně izolace, stoupací potrubí</t>
  </si>
  <si>
    <t>Pol29</t>
  </si>
  <si>
    <t>Přepojení stávajících potrubí vody na nové rozvod</t>
  </si>
  <si>
    <t>ks</t>
  </si>
  <si>
    <t>Pol30</t>
  </si>
  <si>
    <t>Potrubí ¼“ – rozvod demi vody</t>
  </si>
  <si>
    <t>998721102</t>
  </si>
  <si>
    <t>Přesun hmot pro rozvody ZTI</t>
  </si>
  <si>
    <t>D2</t>
  </si>
  <si>
    <t>Vodovod - armatury</t>
  </si>
  <si>
    <t>Pol31</t>
  </si>
  <si>
    <t>D+M kulový uzavírací ventil 2"</t>
  </si>
  <si>
    <t>Pol32</t>
  </si>
  <si>
    <t>D+M kulový uzavírací ventil 5/4"</t>
  </si>
  <si>
    <t>Pol33</t>
  </si>
  <si>
    <t>D+M kulový uzavírací ventil 1"</t>
  </si>
  <si>
    <t>Pol34</t>
  </si>
  <si>
    <t>D+M kulový uzavírací ventil 3/4"</t>
  </si>
  <si>
    <t>Pol35</t>
  </si>
  <si>
    <t>D+M kulový uzavírací ventil ½"</t>
  </si>
  <si>
    <t>Pol36</t>
  </si>
  <si>
    <t>D+M ruční vyvažovací a uzavírací ventil ½"</t>
  </si>
  <si>
    <t>Pol37</t>
  </si>
  <si>
    <t>Oddělovač systému BA 1"</t>
  </si>
  <si>
    <t>Pol38</t>
  </si>
  <si>
    <t>Přesun hmot tonážní pro rozvody potrubí v objektech v do 12 m</t>
  </si>
  <si>
    <t>D3</t>
  </si>
  <si>
    <t>Zařizovací předměty</t>
  </si>
  <si>
    <t>725211160</t>
  </si>
  <si>
    <t>Umyvadlo klasické 50cm typ dle specifikace investora</t>
  </si>
  <si>
    <t>Pol39</t>
  </si>
  <si>
    <t>Kryt sifonu</t>
  </si>
  <si>
    <t>725822611</t>
  </si>
  <si>
    <t>Baterie páková stojánková</t>
  </si>
  <si>
    <t>725813111</t>
  </si>
  <si>
    <t>Ventil rohový 1/2"</t>
  </si>
  <si>
    <t>Pol40</t>
  </si>
  <si>
    <t>Sifon, včetně napojení na rozvody kanalizace</t>
  </si>
  <si>
    <t>725219102</t>
  </si>
  <si>
    <t>Montáž umyvadla, včetně bateria a příslušenství</t>
  </si>
  <si>
    <t>Pol41</t>
  </si>
  <si>
    <t>Ruční sprcha – uchycení nad umyvadlem</t>
  </si>
  <si>
    <t>725211705</t>
  </si>
  <si>
    <t>Umyvadlo rohové 55cm typ dle specifikace investora</t>
  </si>
  <si>
    <t>725311111</t>
  </si>
  <si>
    <t>Dřez jednoduchý typ dle specifikace investora</t>
  </si>
  <si>
    <t>725219102.1</t>
  </si>
  <si>
    <t>Montáž dřezu, včetně bateria a příslušenství</t>
  </si>
  <si>
    <t>Vybavení dřezu. Samotný dřez dodávky stavby</t>
  </si>
  <si>
    <t>725219102.2</t>
  </si>
  <si>
    <t>Montáž bateria a příslušenství</t>
  </si>
  <si>
    <t>100</t>
  </si>
  <si>
    <t>725112022</t>
  </si>
  <si>
    <t xml:space="preserve">Klozet závěsný  typ dle specifikace investora, včetně prkénka</t>
  </si>
  <si>
    <t>102</t>
  </si>
  <si>
    <t>Pol42</t>
  </si>
  <si>
    <t>předstěnový systém geberit duofix 111.300</t>
  </si>
  <si>
    <t>104</t>
  </si>
  <si>
    <t>Pol43</t>
  </si>
  <si>
    <t>WC tlačítko</t>
  </si>
  <si>
    <t>106</t>
  </si>
  <si>
    <t>725119122</t>
  </si>
  <si>
    <t>montáž a dopojení na rozvody vody a kanalizace</t>
  </si>
  <si>
    <t>108</t>
  </si>
  <si>
    <t>726111204</t>
  </si>
  <si>
    <t>montáž předstěnového systému</t>
  </si>
  <si>
    <t>110</t>
  </si>
  <si>
    <t>725331111</t>
  </si>
  <si>
    <t>Výlevka závěsná typ dle specifikace investora</t>
  </si>
  <si>
    <t>112</t>
  </si>
  <si>
    <t>Pol44</t>
  </si>
  <si>
    <t>Baterie nástěnná páková, prodloužené ramínko</t>
  </si>
  <si>
    <t>114</t>
  </si>
  <si>
    <t>725119122.1</t>
  </si>
  <si>
    <t>Montáž a napojení na rozvody kanalizace a vody</t>
  </si>
  <si>
    <t>116</t>
  </si>
  <si>
    <t>Pol45</t>
  </si>
  <si>
    <t>předstěnový systém geberit duofix 111.565, včetně nádržky</t>
  </si>
  <si>
    <t>118</t>
  </si>
  <si>
    <t>120</t>
  </si>
  <si>
    <t>Pol46</t>
  </si>
  <si>
    <t>Splachovací tlačítko</t>
  </si>
  <si>
    <t>122</t>
  </si>
  <si>
    <t>725241111</t>
  </si>
  <si>
    <t>Sprchová vanička 800/800, včetně sifonu</t>
  </si>
  <si>
    <t>124</t>
  </si>
  <si>
    <t>Pol47</t>
  </si>
  <si>
    <t>Baterie sprchová nástěnná, včetně sprchy a úchytů</t>
  </si>
  <si>
    <t>126</t>
  </si>
  <si>
    <t>Pol48</t>
  </si>
  <si>
    <t>D+M Zástěna sprchová délka 800 mm</t>
  </si>
  <si>
    <t>128</t>
  </si>
  <si>
    <t>Pol49</t>
  </si>
  <si>
    <t>Montáž sprchového koutu a baterie</t>
  </si>
  <si>
    <t>130</t>
  </si>
  <si>
    <t>998725102</t>
  </si>
  <si>
    <t xml:space="preserve">Přesun hmot tonážní pro zařizovací předměty  do 12 m</t>
  </si>
  <si>
    <t>132</t>
  </si>
  <si>
    <t>D4</t>
  </si>
  <si>
    <t>Rozvody kanalizace</t>
  </si>
  <si>
    <t>721174005</t>
  </si>
  <si>
    <t>Potrubí HT DN110</t>
  </si>
  <si>
    <t>134</t>
  </si>
  <si>
    <t>721174004</t>
  </si>
  <si>
    <t>Potrubí HT DN70</t>
  </si>
  <si>
    <t>136</t>
  </si>
  <si>
    <t>721174003</t>
  </si>
  <si>
    <t>Potrubí HT DN50</t>
  </si>
  <si>
    <t>138</t>
  </si>
  <si>
    <t>721175212</t>
  </si>
  <si>
    <t>Potrubí HT DN110 – Silent</t>
  </si>
  <si>
    <t>140</t>
  </si>
  <si>
    <t>721175203</t>
  </si>
  <si>
    <t>Potrubí HT DN50 – Silent</t>
  </si>
  <si>
    <t>142</t>
  </si>
  <si>
    <t>Pol50</t>
  </si>
  <si>
    <t>Dopojení kanalizace na potrubí litina nad podlahou, DN110</t>
  </si>
  <si>
    <t>144</t>
  </si>
  <si>
    <t>Pol51</t>
  </si>
  <si>
    <t>Přivzdušňovací ventil HT DN110</t>
  </si>
  <si>
    <t>146</t>
  </si>
  <si>
    <t>Pol52</t>
  </si>
  <si>
    <t>D+M Revizní dvířka k přivzdušňovacímu ventilu 150x150mm</t>
  </si>
  <si>
    <t>148</t>
  </si>
  <si>
    <t>Pol53</t>
  </si>
  <si>
    <t>Čistící kus HT DN 110</t>
  </si>
  <si>
    <t>150</t>
  </si>
  <si>
    <t>Z</t>
  </si>
  <si>
    <t xml:space="preserve">Zámečnické výrobky   </t>
  </si>
  <si>
    <t>767-Z01</t>
  </si>
  <si>
    <t>Montáž kovových stavebních doplňkových konstrukcí</t>
  </si>
  <si>
    <t>kg</t>
  </si>
  <si>
    <t>152</t>
  </si>
  <si>
    <t>767-Z10</t>
  </si>
  <si>
    <t>systémová kotvící technika pro potrubí - pozinkovaná ocel</t>
  </si>
  <si>
    <t>154</t>
  </si>
  <si>
    <t>HZS</t>
  </si>
  <si>
    <t xml:space="preserve">HZS   </t>
  </si>
  <si>
    <t>977151122</t>
  </si>
  <si>
    <t>Jádrový vrt přes stropní betonovou konstrukci DN125</t>
  </si>
  <si>
    <t>262144</t>
  </si>
  <si>
    <t>156</t>
  </si>
  <si>
    <t>977151122a</t>
  </si>
  <si>
    <t>Jádrový vrt přes stropní betonovou konstrukci DN160</t>
  </si>
  <si>
    <t>158</t>
  </si>
  <si>
    <t>977151119</t>
  </si>
  <si>
    <t>Jádrový vrt přes stropní betonovou konstrukci DN110</t>
  </si>
  <si>
    <t>160</t>
  </si>
  <si>
    <t>977151116</t>
  </si>
  <si>
    <t>Jádrový vrt přes stropní betonovou konstrukci DN75</t>
  </si>
  <si>
    <t>162</t>
  </si>
  <si>
    <t>977151113</t>
  </si>
  <si>
    <t>Jádrový vrt přes stropní betonovou konstrukci DN50</t>
  </si>
  <si>
    <t>164</t>
  </si>
  <si>
    <t>Pol54</t>
  </si>
  <si>
    <t>Zapravení stávajícího prostupu přes podlahu 1.NP do DN110</t>
  </si>
  <si>
    <t>166</t>
  </si>
  <si>
    <t>Pol55</t>
  </si>
  <si>
    <t>Demontáž stávajícího rozvodu kanalizace pod stropem 1.PP, Potrubí litina DN70</t>
  </si>
  <si>
    <t>168</t>
  </si>
  <si>
    <t>Pol56</t>
  </si>
  <si>
    <t>Demontáž stávajícího rozvodu kanalizace pod stropem 1.PP, Potrubí PP HT DN50</t>
  </si>
  <si>
    <t>170</t>
  </si>
  <si>
    <t>Pol57</t>
  </si>
  <si>
    <t>Demontáž stávajícího rozvodu kanalizace skrz strop, Potrubí litina DN70</t>
  </si>
  <si>
    <t>172</t>
  </si>
  <si>
    <t>Pol58</t>
  </si>
  <si>
    <t>Demontáž stávajícího rozvodu kanalizace skrz strop, Potrubí HT DN50</t>
  </si>
  <si>
    <t>174</t>
  </si>
  <si>
    <t>Pol59</t>
  </si>
  <si>
    <t>Demontáž stávajícího rozvodu kanalizace stoupací potrubí přes 1.NP, Potrubí PP HT DN50</t>
  </si>
  <si>
    <t>176</t>
  </si>
  <si>
    <t>727111317</t>
  </si>
  <si>
    <t>požární ucpávka DN125</t>
  </si>
  <si>
    <t>178</t>
  </si>
  <si>
    <t>727111318</t>
  </si>
  <si>
    <t>požární ucpávka DN160</t>
  </si>
  <si>
    <t>180</t>
  </si>
  <si>
    <t>727111119</t>
  </si>
  <si>
    <t>požární ucpávka DN110</t>
  </si>
  <si>
    <t>182</t>
  </si>
  <si>
    <t>727111117</t>
  </si>
  <si>
    <t>požární ucpávka DN75</t>
  </si>
  <si>
    <t>184</t>
  </si>
  <si>
    <t>727111116</t>
  </si>
  <si>
    <t>požární ucpávka DN50</t>
  </si>
  <si>
    <t>186</t>
  </si>
  <si>
    <t>751581351</t>
  </si>
  <si>
    <t>prostup stěnou – cihla plná tl 300- 450mm, DN110</t>
  </si>
  <si>
    <t>188</t>
  </si>
  <si>
    <t>751581351A</t>
  </si>
  <si>
    <t>prostup stěnou – cihla plná tl 300- 450mm, do DN50</t>
  </si>
  <si>
    <t>190</t>
  </si>
  <si>
    <t>230170012</t>
  </si>
  <si>
    <t>Tlaková zkouška potrubí vodovod</t>
  </si>
  <si>
    <t>192</t>
  </si>
  <si>
    <t>721290111</t>
  </si>
  <si>
    <t xml:space="preserve">provozní zkouška  kanalizace</t>
  </si>
  <si>
    <t>194</t>
  </si>
  <si>
    <t>HZS1291</t>
  </si>
  <si>
    <t>Pomocný stavební dělník</t>
  </si>
  <si>
    <t>hod</t>
  </si>
  <si>
    <t>196</t>
  </si>
  <si>
    <t>99</t>
  </si>
  <si>
    <t>Pol60</t>
  </si>
  <si>
    <t>Nepředvídatelné práce vzhledem k typu rekonstruovaného objektu, 5% z celkové částky</t>
  </si>
  <si>
    <t>198</t>
  </si>
  <si>
    <t>D.1.4.2 - Zařízení vzduchotechniky a vytápění</t>
  </si>
  <si>
    <t xml:space="preserve">    D1 - </t>
  </si>
  <si>
    <t xml:space="preserve">    D2 - Vytápění - rozvody potrubí</t>
  </si>
  <si>
    <t xml:space="preserve">    D3 - Vytápění otopná tělesa</t>
  </si>
  <si>
    <t xml:space="preserve">    D4 - Vzduchotechnika - rozvody potrubí</t>
  </si>
  <si>
    <t xml:space="preserve">    D5 - Vzduchotechnika - příslušenství</t>
  </si>
  <si>
    <t>Vytápění - rozvody potrubí</t>
  </si>
  <si>
    <t>722160101</t>
  </si>
  <si>
    <t>Dodávka a montáž potrubí Cu 15x1</t>
  </si>
  <si>
    <t>Izolace potrubí Cu15, tl 15mm</t>
  </si>
  <si>
    <t>Pol1</t>
  </si>
  <si>
    <t>734220101</t>
  </si>
  <si>
    <t>Pol2</t>
  </si>
  <si>
    <t>kotvící materiál potrubí Cu 15</t>
  </si>
  <si>
    <t>Pol3</t>
  </si>
  <si>
    <t>Vypuštění a napuštění stávajícího rozvodu</t>
  </si>
  <si>
    <t>soub</t>
  </si>
  <si>
    <t>Pol4</t>
  </si>
  <si>
    <t>Napojení na stávající rozvod – vsazení T-kus Cu28/15</t>
  </si>
  <si>
    <t>998735102</t>
  </si>
  <si>
    <t>Vytápění otopná tělesa</t>
  </si>
  <si>
    <t>Pol5</t>
  </si>
  <si>
    <t>otopné těleso koupelnové 450/1492</t>
  </si>
  <si>
    <t>Pol6</t>
  </si>
  <si>
    <t>Montáž otopných těles</t>
  </si>
  <si>
    <t>Pol7</t>
  </si>
  <si>
    <t>Demontáž a zpětná montáž litinové otopné těleso 1.NP</t>
  </si>
  <si>
    <t>Pol8</t>
  </si>
  <si>
    <t>Doplnění materiál pro zpětnou montáž, potrubí 1m, termostatický vetnil, regulační ventil, termostatická hlavice</t>
  </si>
  <si>
    <t>Pol9</t>
  </si>
  <si>
    <t>připojovací set pro topné žebříky (termostatická hlavice, šroubení, regulační ventil ...)</t>
  </si>
  <si>
    <t>Vzduchotechnika - rozvody potrubí</t>
  </si>
  <si>
    <t>751510042</t>
  </si>
  <si>
    <t>Spiro potrubí DN 150</t>
  </si>
  <si>
    <t>751510043</t>
  </si>
  <si>
    <t>Spiro potrubí DN 200</t>
  </si>
  <si>
    <t>751510043a</t>
  </si>
  <si>
    <t>Spiro potrubí DN 125</t>
  </si>
  <si>
    <t>Pol10</t>
  </si>
  <si>
    <t>Nasávací talířový ventil DN125</t>
  </si>
  <si>
    <t>Pol11</t>
  </si>
  <si>
    <t>Tvarovky Spiro potrubí do DN200</t>
  </si>
  <si>
    <t>Pol12</t>
  </si>
  <si>
    <t>Protidešťová žaluzie DN150, plus mřížka proti hmyzu</t>
  </si>
  <si>
    <t>Pol13</t>
  </si>
  <si>
    <t>Protidešťová žaluzie DN200, plus mřížka proti hmyzu</t>
  </si>
  <si>
    <t>D5</t>
  </si>
  <si>
    <t>Vzduchotechnika - příslušenství</t>
  </si>
  <si>
    <t>Pol14</t>
  </si>
  <si>
    <t xml:space="preserve">V1 -  POTRUBNÍ VENTILÁTOR 280m3/hod          S ČASOVÝM DOBĚHEM 5min. OVLÁDÁNÍ tlačítko</t>
  </si>
  <si>
    <t>Pol15</t>
  </si>
  <si>
    <t xml:space="preserve">V2 -  POTRUBNÍ VENTILÁTOR 230m3/hod          S ČASOVÝM DOBĚHEM 5min. OVLÁDÁNÍ tlačítko</t>
  </si>
  <si>
    <t>Pol16</t>
  </si>
  <si>
    <t xml:space="preserve">V3 -  NÁSTĚNNÝ VENTILÁTOR ,300m3/hod          OVLÁDÁNÍ PŘES TEPLOTNÍ ČIDLO V MÍSTNOSTI                     v provedení Silent</t>
  </si>
  <si>
    <t>Pol17</t>
  </si>
  <si>
    <t>Montáž ventilátorů potrubních do 300m3/hod</t>
  </si>
  <si>
    <t>Pol18</t>
  </si>
  <si>
    <t>Set venkovní chladící jednotka, výkon 7 kW, hladina akustického výkonu max 68dB pro dopojení 2 vnitřních jednotek</t>
  </si>
  <si>
    <t>Pol19</t>
  </si>
  <si>
    <t>Montáž Split sestavy 1x vnější, 2x vnitřní</t>
  </si>
  <si>
    <t>Pol20</t>
  </si>
  <si>
    <t>Konzola pro zavěšení konstrukcce na obvodovou stěnu. Kotvení do stěny přes zateplení (polystyren 100mm)</t>
  </si>
  <si>
    <t>Pol21</t>
  </si>
  <si>
    <t>Vnitřní kazetová chladící jednotka do podhledu 600x600mm. Chladící výkon 3,5 kW, hladina akustického tlaku max 55dB</t>
  </si>
  <si>
    <t>Pol22</t>
  </si>
  <si>
    <t>Propojovací potrubí vnitřních a venkovních jednotek – rozvod nad sádrokartonovým podhledem 2x16m, včetně izolace</t>
  </si>
  <si>
    <t>Pol23</t>
  </si>
  <si>
    <t>Pokojový termostat</t>
  </si>
  <si>
    <t>Pol24</t>
  </si>
  <si>
    <t>Silové rozvody a rozvody MaR</t>
  </si>
  <si>
    <t>Pol25</t>
  </si>
  <si>
    <t>Uvedení do provozu</t>
  </si>
  <si>
    <t>751581352</t>
  </si>
  <si>
    <t>prostup stěnou – cihla plná tl 450mm, DN200</t>
  </si>
  <si>
    <t>prostup stěnou – cihla plná tl 450mm, do DN150</t>
  </si>
  <si>
    <t>751581351a</t>
  </si>
  <si>
    <t>Pol26</t>
  </si>
  <si>
    <t>D.1.4.4 - Zařízení silnoproudé elektrotechniky</t>
  </si>
  <si>
    <t>D1 - SILNOPROUDÉ ROZVÁDĚČE</t>
  </si>
  <si>
    <t>D2 - Kompletní svítidla včetně zdrojů</t>
  </si>
  <si>
    <t>D3 - kabely ( 1-CXKH-R), SILOVÉ KABELY OHEŇ NEŠÍŘÍCÍ, BEZHALOGENNÍ B2ca,S1,d0</t>
  </si>
  <si>
    <t>D4 - VODIC PRO POSPOJOVANI, 1-CH-R (BEZHALOGENNÍ)</t>
  </si>
  <si>
    <t>D5 - UKONCENI VODICU V ROZVADECICH</t>
  </si>
  <si>
    <t>D6 - HODINOVE ZUCTOVACI SAZBY</t>
  </si>
  <si>
    <t>D7 - PROVEDENI REVIZNICH ZKOUSEK DLE CSN 331500</t>
  </si>
  <si>
    <t>D8 - Ostatní konstrukce a práce</t>
  </si>
  <si>
    <t>SILNOPROUDÉ ROZVÁDĚČE</t>
  </si>
  <si>
    <t>Pol85</t>
  </si>
  <si>
    <t>Rozvaděč RMS.1</t>
  </si>
  <si>
    <t>KS</t>
  </si>
  <si>
    <t>Pol86</t>
  </si>
  <si>
    <t xml:space="preserve">Rozvaděč  SLA.01</t>
  </si>
  <si>
    <t>Pol87</t>
  </si>
  <si>
    <t>Zemnící souprava</t>
  </si>
  <si>
    <t>FeZn o 10, zemnící tyče,svorky</t>
  </si>
  <si>
    <t>zemní výkopy,CY120</t>
  </si>
  <si>
    <t>Pol88</t>
  </si>
  <si>
    <t>Doplnění jističe 50C/3</t>
  </si>
  <si>
    <t>Pol89</t>
  </si>
  <si>
    <t>Doplnění jističe 25C/3</t>
  </si>
  <si>
    <t>Pol90</t>
  </si>
  <si>
    <t>ranžír vodičů</t>
  </si>
  <si>
    <t>Pol91</t>
  </si>
  <si>
    <t>Pol92</t>
  </si>
  <si>
    <t>Pol93</t>
  </si>
  <si>
    <t>Pol94</t>
  </si>
  <si>
    <t>Pol95</t>
  </si>
  <si>
    <t>Pol96</t>
  </si>
  <si>
    <t>Kompletní svítidla včetně zdrojů</t>
  </si>
  <si>
    <t>Pol97</t>
  </si>
  <si>
    <t>1-DLTJ 18CCT 3000K</t>
  </si>
  <si>
    <t>Pol98</t>
  </si>
  <si>
    <t>2-PL595936NWC-CCT URG16</t>
  </si>
  <si>
    <t>Pol99</t>
  </si>
  <si>
    <t>3-PL595936NWC-CCT URG19 NO</t>
  </si>
  <si>
    <t>Pol100</t>
  </si>
  <si>
    <t>4-RDTJ 18CCT 3000k</t>
  </si>
  <si>
    <t>Pol101</t>
  </si>
  <si>
    <t>5-DLTJ 24CCT 3000k 1</t>
  </si>
  <si>
    <t>Pol102</t>
  </si>
  <si>
    <t>6-MIRR NO IP65</t>
  </si>
  <si>
    <t>Pol103</t>
  </si>
  <si>
    <t>7-MIRR NO IP65</t>
  </si>
  <si>
    <t>Pol104</t>
  </si>
  <si>
    <t>8-MIRR NO IP65</t>
  </si>
  <si>
    <t>Pol105</t>
  </si>
  <si>
    <t>9-PL595936NWC</t>
  </si>
  <si>
    <t>Pol106</t>
  </si>
  <si>
    <t>10-PL595936NVC NO</t>
  </si>
  <si>
    <t>Pol107</t>
  </si>
  <si>
    <t>LED 46W IP20</t>
  </si>
  <si>
    <t>Pol108</t>
  </si>
  <si>
    <t>UPS-USMLT 10x A5, doba zálohy 29 minut</t>
  </si>
  <si>
    <t>Pol109</t>
  </si>
  <si>
    <t>Programování-oživení</t>
  </si>
  <si>
    <t>Pol110</t>
  </si>
  <si>
    <t>Pol111</t>
  </si>
  <si>
    <t>Pol112</t>
  </si>
  <si>
    <t>Pol113</t>
  </si>
  <si>
    <t>Pol114</t>
  </si>
  <si>
    <t>Pol115</t>
  </si>
  <si>
    <t>Pol116</t>
  </si>
  <si>
    <t>Pol117</t>
  </si>
  <si>
    <t>Pol118</t>
  </si>
  <si>
    <t>Pol119</t>
  </si>
  <si>
    <t>Pol120</t>
  </si>
  <si>
    <t>Pol121</t>
  </si>
  <si>
    <t>kabely ( 1-CXKH-R), SILOVÉ KABELY OHEŇ NEŠÍŘÍCÍ, BEZHALOGENNÍ B2ca,S1,d0</t>
  </si>
  <si>
    <t>Pol122</t>
  </si>
  <si>
    <t>5x 16</t>
  </si>
  <si>
    <t>Pol123</t>
  </si>
  <si>
    <t xml:space="preserve">3x1.5 mm2       pevně</t>
  </si>
  <si>
    <t>Pol124</t>
  </si>
  <si>
    <t xml:space="preserve">3x2.5 mm2       pevně</t>
  </si>
  <si>
    <t>Pol125</t>
  </si>
  <si>
    <t>5x1,5</t>
  </si>
  <si>
    <t>Pol126</t>
  </si>
  <si>
    <t xml:space="preserve">5x4   mm2       pevně</t>
  </si>
  <si>
    <t>Pol127</t>
  </si>
  <si>
    <t>Parapetní žlab PK 140X70</t>
  </si>
  <si>
    <t>Pol128</t>
  </si>
  <si>
    <t>Pol129</t>
  </si>
  <si>
    <t>Pol130</t>
  </si>
  <si>
    <t>Pol131</t>
  </si>
  <si>
    <t>Pol132</t>
  </si>
  <si>
    <t>Pol133</t>
  </si>
  <si>
    <t>VODIC PRO POSPOJOVANI, 1-CH-R (BEZHALOGENNÍ)</t>
  </si>
  <si>
    <t>Pol134</t>
  </si>
  <si>
    <t>4-Žlutozelený-pevně</t>
  </si>
  <si>
    <t>Pol135</t>
  </si>
  <si>
    <t xml:space="preserve">6-  Zlutozeleny pevně</t>
  </si>
  <si>
    <t>Pol136</t>
  </si>
  <si>
    <t>25-Žlutozelený- pevně</t>
  </si>
  <si>
    <t>Pol137</t>
  </si>
  <si>
    <t>svorkovnice WERIT</t>
  </si>
  <si>
    <t>Pol138</t>
  </si>
  <si>
    <t>Vyrovnávač potenciálu VP</t>
  </si>
  <si>
    <t>Pol139</t>
  </si>
  <si>
    <t>Svorkovnice EVP pro antistatiku</t>
  </si>
  <si>
    <t>Pol140</t>
  </si>
  <si>
    <t>Zemnící svorky ABB</t>
  </si>
  <si>
    <t>Pol141</t>
  </si>
  <si>
    <t>Popisné tabulky a značky</t>
  </si>
  <si>
    <t>bal</t>
  </si>
  <si>
    <t>Pol142</t>
  </si>
  <si>
    <t>Pancéřové trubky, lišty, hadice určené pro kabelové vedení</t>
  </si>
  <si>
    <t>Pol143</t>
  </si>
  <si>
    <t>Rozbočné krabice dle použití pro světelné a zásuvkové obvody</t>
  </si>
  <si>
    <t>Pol144</t>
  </si>
  <si>
    <t>Termostat 20st.C</t>
  </si>
  <si>
    <t>Pol145</t>
  </si>
  <si>
    <t>Kabelový žlab DZ60x200</t>
  </si>
  <si>
    <t>Pol146</t>
  </si>
  <si>
    <t>Pol147</t>
  </si>
  <si>
    <t>Pol148</t>
  </si>
  <si>
    <t>Pol149</t>
  </si>
  <si>
    <t>Pol150</t>
  </si>
  <si>
    <t>Pol151</t>
  </si>
  <si>
    <t>Pol152</t>
  </si>
  <si>
    <t>Pol153</t>
  </si>
  <si>
    <t>Pol154</t>
  </si>
  <si>
    <t>Pol155</t>
  </si>
  <si>
    <t>Pol156</t>
  </si>
  <si>
    <t>Pol157</t>
  </si>
  <si>
    <t>UKONCENI VODICU V ROZVADECICH</t>
  </si>
  <si>
    <t>Pol158</t>
  </si>
  <si>
    <t xml:space="preserve">Do   2,5 mm2</t>
  </si>
  <si>
    <t>Pol159</t>
  </si>
  <si>
    <t xml:space="preserve">Do  16   mm2</t>
  </si>
  <si>
    <t>Pol160</t>
  </si>
  <si>
    <t xml:space="preserve">Do 120   mm2</t>
  </si>
  <si>
    <t>Pol161</t>
  </si>
  <si>
    <t>Vypínače, tlačítka- všebecně 230V/10A řaz1...7 IP20-IP43, včetně krabice</t>
  </si>
  <si>
    <t>Pol162</t>
  </si>
  <si>
    <t>Ventilátorové relé SMR-T, zásuvky včetně přístojových krabic</t>
  </si>
  <si>
    <t>Pol163</t>
  </si>
  <si>
    <t>zásuvka jednoduchá 230V/16A</t>
  </si>
  <si>
    <t>Pol164</t>
  </si>
  <si>
    <t>zásuvka jednoduchá 230V/16A s přepěťovou ochranou IP20-44</t>
  </si>
  <si>
    <t>Pol165</t>
  </si>
  <si>
    <t>Pol166</t>
  </si>
  <si>
    <t>Pol167</t>
  </si>
  <si>
    <t>Pol168</t>
  </si>
  <si>
    <t>D6</t>
  </si>
  <si>
    <t>HODINOVE ZUCTOVACI SAZBY</t>
  </si>
  <si>
    <t>Pol169</t>
  </si>
  <si>
    <t>zednické přípomoce, demontáže</t>
  </si>
  <si>
    <t>Pol170</t>
  </si>
  <si>
    <t>Připojení technického zařízení</t>
  </si>
  <si>
    <t>Pol171</t>
  </si>
  <si>
    <t>Zkusebni provoz</t>
  </si>
  <si>
    <t>D7</t>
  </si>
  <si>
    <t>PROVEDENI REVIZNICH ZKOUSEK DLE CSN 331500</t>
  </si>
  <si>
    <t>Pol172</t>
  </si>
  <si>
    <t>Revizni technik</t>
  </si>
  <si>
    <t>Pol173</t>
  </si>
  <si>
    <t>Spoluprace s reviz.technikem</t>
  </si>
  <si>
    <t>Pol174</t>
  </si>
  <si>
    <t>práce nepostižitelné v ceníku</t>
  </si>
  <si>
    <t>D8</t>
  </si>
  <si>
    <t>Ostatní konstrukce a práce</t>
  </si>
  <si>
    <t>Pol175</t>
  </si>
  <si>
    <t>PPV</t>
  </si>
  <si>
    <t>kpl</t>
  </si>
  <si>
    <t>1410646013</t>
  </si>
  <si>
    <t>Pol176</t>
  </si>
  <si>
    <t>Dodavatelská dokumentace</t>
  </si>
  <si>
    <t>462771823</t>
  </si>
  <si>
    <t>D.1.4.5 - Zařízení slaboproudé elektrotechniky</t>
  </si>
  <si>
    <t>D1 - SILNOPROUDÉ ROZVÁDĚČE - montáž</t>
  </si>
  <si>
    <t>D2 - SILNOPROUDÉ ROZVÁDĚČE - dodávky</t>
  </si>
  <si>
    <t>D3 - HODINOVE ZUCTOVACI SAZBY</t>
  </si>
  <si>
    <t>D4 - Ostatní konstrukce a práce</t>
  </si>
  <si>
    <t>SILNOPROUDÉ ROZVÁDĚČE - montáž</t>
  </si>
  <si>
    <t>Pol61</t>
  </si>
  <si>
    <t xml:space="preserve">rozvaděč RACK 19"  U42</t>
  </si>
  <si>
    <t>- jednodílný rozvaděč určený k umístění 19"hubů, routerů a switchů při budování strukturované datové kabeláže.</t>
  </si>
  <si>
    <t>- uzamykatelná, předné dvířka s průhledným sklem odvětrání rozvaděče průduchy v bocích horní i spodní části a jeden</t>
  </si>
  <si>
    <t>z průduch ve středu horní části, určen k přichycení na stěnu</t>
  </si>
  <si>
    <t>Pol62</t>
  </si>
  <si>
    <t>WWITCH 44port</t>
  </si>
  <si>
    <t>Switch 44port 10/100/1000,</t>
  </si>
  <si>
    <t>4xGigabit combo (SFP/RJ-45),</t>
  </si>
  <si>
    <t>WebManaged,PoE 802,3at,</t>
  </si>
  <si>
    <t>"19"" rackmount"</t>
  </si>
  <si>
    <t>Pol63</t>
  </si>
  <si>
    <t>Ukončovací vana pro optický kabel</t>
  </si>
  <si>
    <t>Pol64</t>
  </si>
  <si>
    <t>Zásuvka RJ45, včetně krabice, JEDNODUCHÁ 1x RJ45</t>
  </si>
  <si>
    <t>Pol65</t>
  </si>
  <si>
    <t>Zásuvka RJ45, včetně krabice, DVOJITÁ 2x RJ45</t>
  </si>
  <si>
    <t>Pol66</t>
  </si>
  <si>
    <t>PVC o 16...36, vytrubkování pro slaboproudy</t>
  </si>
  <si>
    <t>kabel UTP cat.6e</t>
  </si>
  <si>
    <t>Kabel UTP (kroucená dvoulinka,drát)</t>
  </si>
  <si>
    <t>se 4páry,certifikace Cat.6 pro GB</t>
  </si>
  <si>
    <t>sítě, včetně koncovek</t>
  </si>
  <si>
    <t>1000</t>
  </si>
  <si>
    <t>Pol67</t>
  </si>
  <si>
    <t>Kabeláž WIFI UTP cat.6</t>
  </si>
  <si>
    <t>Pol68</t>
  </si>
  <si>
    <t>Kabeláž LAN UTP cat.6</t>
  </si>
  <si>
    <t>SILNOPROUDÉ ROZVÁDĚČE - dodávky</t>
  </si>
  <si>
    <t>Pol69</t>
  </si>
  <si>
    <t>256</t>
  </si>
  <si>
    <t>Pol70</t>
  </si>
  <si>
    <t>Pol71</t>
  </si>
  <si>
    <t>Pol72</t>
  </si>
  <si>
    <t>Pol73</t>
  </si>
  <si>
    <t>Pol74</t>
  </si>
  <si>
    <t>Pol75</t>
  </si>
  <si>
    <t>WIFI AP</t>
  </si>
  <si>
    <t>Pol76</t>
  </si>
  <si>
    <t>Pol77</t>
  </si>
  <si>
    <t>Pol78</t>
  </si>
  <si>
    <t>Patch panel</t>
  </si>
  <si>
    <t>Pol79</t>
  </si>
  <si>
    <t>Pol80</t>
  </si>
  <si>
    <t>Pol81</t>
  </si>
  <si>
    <t>Přípravné práce</t>
  </si>
  <si>
    <t>Seznámení s PD, zákres</t>
  </si>
  <si>
    <t>jednotlivých tras,vyměření</t>
  </si>
  <si>
    <t>dle výkresu</t>
  </si>
  <si>
    <t>Pol82</t>
  </si>
  <si>
    <t>Zednické přípomoce</t>
  </si>
  <si>
    <t>Pol83</t>
  </si>
  <si>
    <t>-1035502855</t>
  </si>
  <si>
    <t>Pol84</t>
  </si>
  <si>
    <t>-1735317718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</si>
  <si>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</si>
  <si>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</si>
  <si>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</si>
  <si>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</si>
  <si>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</si>
  <si>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</si>
  <si>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</si>
  <si>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</si>
  <si>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</si>
  <si>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2131854642</t>
  </si>
  <si>
    <t>VRN3</t>
  </si>
  <si>
    <t>Zařízení staveniště</t>
  </si>
  <si>
    <t>030001000</t>
  </si>
  <si>
    <t>-1131857630</t>
  </si>
  <si>
    <t>032803000</t>
  </si>
  <si>
    <t xml:space="preserve">Opatření proti šíření prachu a nečistot z prostor staveniště do zbytku budovy, např. ochranými stěnami, vč. demontáží a likvidace </t>
  </si>
  <si>
    <t>-34420721</t>
  </si>
  <si>
    <t>VRN7</t>
  </si>
  <si>
    <t>Provozní vlivy</t>
  </si>
  <si>
    <t>070001000</t>
  </si>
  <si>
    <t>-445869134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</si>
</sst>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202207-065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budovy ředitelství - OKB pro nemocnici následné péče Moravská Třebová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Moravská Třebová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2. 8. 2022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Nemocnice následné Péče Moravská Třebová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K I P spol. s r. o.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Pavel Rinn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ROUND(AG95+AG96+AG101,2)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ROUND(AS95+AS96+AS101,2)</f>
        <v>0</v>
      </c>
      <c r="AT94" s="115">
        <f>ROUND(SUM(AV94:AW94),2)</f>
        <v>0</v>
      </c>
      <c r="AU94" s="116">
        <f>ROUND(AU95+AU96+AU101,5)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ROUND(AZ95+AZ96+AZ101,2)</f>
        <v>0</v>
      </c>
      <c r="BA94" s="115">
        <f>ROUND(BA95+BA96+BA101,2)</f>
        <v>0</v>
      </c>
      <c r="BB94" s="115">
        <f>ROUND(BB95+BB96+BB101,2)</f>
        <v>0</v>
      </c>
      <c r="BC94" s="115">
        <f>ROUND(BC95+BC96+BC101,2)</f>
        <v>0</v>
      </c>
      <c r="BD94" s="117">
        <f>ROUND(BD95+BD96+BD101,2)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24.7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'D.1 - Architektonické a s...'!J30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'D.1 - Architektonické a s...'!P131</f>
        <v>0</v>
      </c>
      <c r="AV95" s="129">
        <f>'D.1 - Architektonické a s...'!J33</f>
        <v>0</v>
      </c>
      <c r="AW95" s="129">
        <f>'D.1 - Architektonické a s...'!J34</f>
        <v>0</v>
      </c>
      <c r="AX95" s="129">
        <f>'D.1 - Architektonické a s...'!J35</f>
        <v>0</v>
      </c>
      <c r="AY95" s="129">
        <f>'D.1 - Architektonické a s...'!J36</f>
        <v>0</v>
      </c>
      <c r="AZ95" s="129">
        <f>'D.1 - Architektonické a s...'!F33</f>
        <v>0</v>
      </c>
      <c r="BA95" s="129">
        <f>'D.1 - Architektonické a s...'!F34</f>
        <v>0</v>
      </c>
      <c r="BB95" s="129">
        <f>'D.1 - Architektonické a s...'!F35</f>
        <v>0</v>
      </c>
      <c r="BC95" s="129">
        <f>'D.1 - Architektonické a s...'!F36</f>
        <v>0</v>
      </c>
      <c r="BD95" s="131">
        <f>'D.1 - Architektonické a s...'!F37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90</v>
      </c>
    </row>
    <row r="96" s="7" customFormat="1" ht="16.5" customHeight="1">
      <c r="A96" s="7"/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33">
        <f>ROUND(SUM(AG97:AG100),2)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28">
        <f>ROUND(SUM(AS97:AS100),2)</f>
        <v>0</v>
      </c>
      <c r="AT96" s="129">
        <f>ROUND(SUM(AV96:AW96),2)</f>
        <v>0</v>
      </c>
      <c r="AU96" s="130">
        <f>ROUND(SUM(AU97:AU100),5)</f>
        <v>0</v>
      </c>
      <c r="AV96" s="129">
        <f>ROUND(AZ96*L29,2)</f>
        <v>0</v>
      </c>
      <c r="AW96" s="129">
        <f>ROUND(BA96*L30,2)</f>
        <v>0</v>
      </c>
      <c r="AX96" s="129">
        <f>ROUND(BB96*L29,2)</f>
        <v>0</v>
      </c>
      <c r="AY96" s="129">
        <f>ROUND(BC96*L30,2)</f>
        <v>0</v>
      </c>
      <c r="AZ96" s="129">
        <f>ROUND(SUM(AZ97:AZ100),2)</f>
        <v>0</v>
      </c>
      <c r="BA96" s="129">
        <f>ROUND(SUM(BA97:BA100),2)</f>
        <v>0</v>
      </c>
      <c r="BB96" s="129">
        <f>ROUND(SUM(BB97:BB100),2)</f>
        <v>0</v>
      </c>
      <c r="BC96" s="129">
        <f>ROUND(SUM(BC97:BC100),2)</f>
        <v>0</v>
      </c>
      <c r="BD96" s="131">
        <f>ROUND(SUM(BD97:BD100),2)</f>
        <v>0</v>
      </c>
      <c r="BE96" s="7"/>
      <c r="BS96" s="132" t="s">
        <v>79</v>
      </c>
      <c r="BT96" s="132" t="s">
        <v>88</v>
      </c>
      <c r="BU96" s="132" t="s">
        <v>81</v>
      </c>
      <c r="BV96" s="132" t="s">
        <v>82</v>
      </c>
      <c r="BW96" s="132" t="s">
        <v>93</v>
      </c>
      <c r="BX96" s="132" t="s">
        <v>5</v>
      </c>
      <c r="CL96" s="132" t="s">
        <v>1</v>
      </c>
      <c r="CM96" s="132" t="s">
        <v>90</v>
      </c>
    </row>
    <row r="97" s="4" customFormat="1" ht="16.5" customHeight="1">
      <c r="A97" s="120" t="s">
        <v>84</v>
      </c>
      <c r="B97" s="71"/>
      <c r="C97" s="134"/>
      <c r="D97" s="134"/>
      <c r="E97" s="135" t="s">
        <v>94</v>
      </c>
      <c r="F97" s="135"/>
      <c r="G97" s="135"/>
      <c r="H97" s="135"/>
      <c r="I97" s="135"/>
      <c r="J97" s="134"/>
      <c r="K97" s="135" t="s">
        <v>95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'D.1.4.1 - Zařízení zdravo...'!J32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96</v>
      </c>
      <c r="AR97" s="73"/>
      <c r="AS97" s="138">
        <v>0</v>
      </c>
      <c r="AT97" s="139">
        <f>ROUND(SUM(AV97:AW97),2)</f>
        <v>0</v>
      </c>
      <c r="AU97" s="140">
        <f>'D.1.4.1 - Zařízení zdravo...'!P128</f>
        <v>0</v>
      </c>
      <c r="AV97" s="139">
        <f>'D.1.4.1 - Zařízení zdravo...'!J35</f>
        <v>0</v>
      </c>
      <c r="AW97" s="139">
        <f>'D.1.4.1 - Zařízení zdravo...'!J36</f>
        <v>0</v>
      </c>
      <c r="AX97" s="139">
        <f>'D.1.4.1 - Zařízení zdravo...'!J37</f>
        <v>0</v>
      </c>
      <c r="AY97" s="139">
        <f>'D.1.4.1 - Zařízení zdravo...'!J38</f>
        <v>0</v>
      </c>
      <c r="AZ97" s="139">
        <f>'D.1.4.1 - Zařízení zdravo...'!F35</f>
        <v>0</v>
      </c>
      <c r="BA97" s="139">
        <f>'D.1.4.1 - Zařízení zdravo...'!F36</f>
        <v>0</v>
      </c>
      <c r="BB97" s="139">
        <f>'D.1.4.1 - Zařízení zdravo...'!F37</f>
        <v>0</v>
      </c>
      <c r="BC97" s="139">
        <f>'D.1.4.1 - Zařízení zdravo...'!F38</f>
        <v>0</v>
      </c>
      <c r="BD97" s="141">
        <f>'D.1.4.1 - Zařízení zdravo...'!F39</f>
        <v>0</v>
      </c>
      <c r="BE97" s="4"/>
      <c r="BT97" s="142" t="s">
        <v>90</v>
      </c>
      <c r="BV97" s="142" t="s">
        <v>82</v>
      </c>
      <c r="BW97" s="142" t="s">
        <v>97</v>
      </c>
      <c r="BX97" s="142" t="s">
        <v>93</v>
      </c>
      <c r="CL97" s="142" t="s">
        <v>1</v>
      </c>
    </row>
    <row r="98" s="4" customFormat="1" ht="16.5" customHeight="1">
      <c r="A98" s="120" t="s">
        <v>84</v>
      </c>
      <c r="B98" s="71"/>
      <c r="C98" s="134"/>
      <c r="D98" s="134"/>
      <c r="E98" s="135" t="s">
        <v>98</v>
      </c>
      <c r="F98" s="135"/>
      <c r="G98" s="135"/>
      <c r="H98" s="135"/>
      <c r="I98" s="135"/>
      <c r="J98" s="134"/>
      <c r="K98" s="135" t="s">
        <v>99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'D.1.4.2 - Zařízení vzduch...'!J32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96</v>
      </c>
      <c r="AR98" s="73"/>
      <c r="AS98" s="138">
        <v>0</v>
      </c>
      <c r="AT98" s="139">
        <f>ROUND(SUM(AV98:AW98),2)</f>
        <v>0</v>
      </c>
      <c r="AU98" s="140">
        <f>'D.1.4.2 - Zařízení vzduch...'!P127</f>
        <v>0</v>
      </c>
      <c r="AV98" s="139">
        <f>'D.1.4.2 - Zařízení vzduch...'!J35</f>
        <v>0</v>
      </c>
      <c r="AW98" s="139">
        <f>'D.1.4.2 - Zařízení vzduch...'!J36</f>
        <v>0</v>
      </c>
      <c r="AX98" s="139">
        <f>'D.1.4.2 - Zařízení vzduch...'!J37</f>
        <v>0</v>
      </c>
      <c r="AY98" s="139">
        <f>'D.1.4.2 - Zařízení vzduch...'!J38</f>
        <v>0</v>
      </c>
      <c r="AZ98" s="139">
        <f>'D.1.4.2 - Zařízení vzduch...'!F35</f>
        <v>0</v>
      </c>
      <c r="BA98" s="139">
        <f>'D.1.4.2 - Zařízení vzduch...'!F36</f>
        <v>0</v>
      </c>
      <c r="BB98" s="139">
        <f>'D.1.4.2 - Zařízení vzduch...'!F37</f>
        <v>0</v>
      </c>
      <c r="BC98" s="139">
        <f>'D.1.4.2 - Zařízení vzduch...'!F38</f>
        <v>0</v>
      </c>
      <c r="BD98" s="141">
        <f>'D.1.4.2 - Zařízení vzduch...'!F39</f>
        <v>0</v>
      </c>
      <c r="BE98" s="4"/>
      <c r="BT98" s="142" t="s">
        <v>90</v>
      </c>
      <c r="BV98" s="142" t="s">
        <v>82</v>
      </c>
      <c r="BW98" s="142" t="s">
        <v>100</v>
      </c>
      <c r="BX98" s="142" t="s">
        <v>93</v>
      </c>
      <c r="CL98" s="142" t="s">
        <v>1</v>
      </c>
    </row>
    <row r="99" s="4" customFormat="1" ht="16.5" customHeight="1">
      <c r="A99" s="120" t="s">
        <v>84</v>
      </c>
      <c r="B99" s="71"/>
      <c r="C99" s="134"/>
      <c r="D99" s="134"/>
      <c r="E99" s="135" t="s">
        <v>101</v>
      </c>
      <c r="F99" s="135"/>
      <c r="G99" s="135"/>
      <c r="H99" s="135"/>
      <c r="I99" s="135"/>
      <c r="J99" s="134"/>
      <c r="K99" s="135" t="s">
        <v>102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'D.1.4.4 - Zařízení silnop...'!J32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96</v>
      </c>
      <c r="AR99" s="73"/>
      <c r="AS99" s="138">
        <v>0</v>
      </c>
      <c r="AT99" s="139">
        <f>ROUND(SUM(AV99:AW99),2)</f>
        <v>0</v>
      </c>
      <c r="AU99" s="140">
        <f>'D.1.4.4 - Zařízení silnop...'!P128</f>
        <v>0</v>
      </c>
      <c r="AV99" s="139">
        <f>'D.1.4.4 - Zařízení silnop...'!J35</f>
        <v>0</v>
      </c>
      <c r="AW99" s="139">
        <f>'D.1.4.4 - Zařízení silnop...'!J36</f>
        <v>0</v>
      </c>
      <c r="AX99" s="139">
        <f>'D.1.4.4 - Zařízení silnop...'!J37</f>
        <v>0</v>
      </c>
      <c r="AY99" s="139">
        <f>'D.1.4.4 - Zařízení silnop...'!J38</f>
        <v>0</v>
      </c>
      <c r="AZ99" s="139">
        <f>'D.1.4.4 - Zařízení silnop...'!F35</f>
        <v>0</v>
      </c>
      <c r="BA99" s="139">
        <f>'D.1.4.4 - Zařízení silnop...'!F36</f>
        <v>0</v>
      </c>
      <c r="BB99" s="139">
        <f>'D.1.4.4 - Zařízení silnop...'!F37</f>
        <v>0</v>
      </c>
      <c r="BC99" s="139">
        <f>'D.1.4.4 - Zařízení silnop...'!F38</f>
        <v>0</v>
      </c>
      <c r="BD99" s="141">
        <f>'D.1.4.4 - Zařízení silnop...'!F39</f>
        <v>0</v>
      </c>
      <c r="BE99" s="4"/>
      <c r="BT99" s="142" t="s">
        <v>90</v>
      </c>
      <c r="BV99" s="142" t="s">
        <v>82</v>
      </c>
      <c r="BW99" s="142" t="s">
        <v>103</v>
      </c>
      <c r="BX99" s="142" t="s">
        <v>93</v>
      </c>
      <c r="CL99" s="142" t="s">
        <v>1</v>
      </c>
    </row>
    <row r="100" s="4" customFormat="1" ht="16.5" customHeight="1">
      <c r="A100" s="120" t="s">
        <v>84</v>
      </c>
      <c r="B100" s="71"/>
      <c r="C100" s="134"/>
      <c r="D100" s="134"/>
      <c r="E100" s="135" t="s">
        <v>104</v>
      </c>
      <c r="F100" s="135"/>
      <c r="G100" s="135"/>
      <c r="H100" s="135"/>
      <c r="I100" s="135"/>
      <c r="J100" s="134"/>
      <c r="K100" s="135" t="s">
        <v>105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'D.1.4.5 - Zařízení slabop...'!J32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96</v>
      </c>
      <c r="AR100" s="73"/>
      <c r="AS100" s="138">
        <v>0</v>
      </c>
      <c r="AT100" s="139">
        <f>ROUND(SUM(AV100:AW100),2)</f>
        <v>0</v>
      </c>
      <c r="AU100" s="140">
        <f>'D.1.4.5 - Zařízení slabop...'!P124</f>
        <v>0</v>
      </c>
      <c r="AV100" s="139">
        <f>'D.1.4.5 - Zařízení slabop...'!J35</f>
        <v>0</v>
      </c>
      <c r="AW100" s="139">
        <f>'D.1.4.5 - Zařízení slabop...'!J36</f>
        <v>0</v>
      </c>
      <c r="AX100" s="139">
        <f>'D.1.4.5 - Zařízení slabop...'!J37</f>
        <v>0</v>
      </c>
      <c r="AY100" s="139">
        <f>'D.1.4.5 - Zařízení slabop...'!J38</f>
        <v>0</v>
      </c>
      <c r="AZ100" s="139">
        <f>'D.1.4.5 - Zařízení slabop...'!F35</f>
        <v>0</v>
      </c>
      <c r="BA100" s="139">
        <f>'D.1.4.5 - Zařízení slabop...'!F36</f>
        <v>0</v>
      </c>
      <c r="BB100" s="139">
        <f>'D.1.4.5 - Zařízení slabop...'!F37</f>
        <v>0</v>
      </c>
      <c r="BC100" s="139">
        <f>'D.1.4.5 - Zařízení slabop...'!F38</f>
        <v>0</v>
      </c>
      <c r="BD100" s="141">
        <f>'D.1.4.5 - Zařízení slabop...'!F39</f>
        <v>0</v>
      </c>
      <c r="BE100" s="4"/>
      <c r="BT100" s="142" t="s">
        <v>90</v>
      </c>
      <c r="BV100" s="142" t="s">
        <v>82</v>
      </c>
      <c r="BW100" s="142" t="s">
        <v>106</v>
      </c>
      <c r="BX100" s="142" t="s">
        <v>93</v>
      </c>
      <c r="CL100" s="142" t="s">
        <v>1</v>
      </c>
    </row>
    <row r="101" s="7" customFormat="1" ht="16.5" customHeight="1">
      <c r="A101" s="120" t="s">
        <v>84</v>
      </c>
      <c r="B101" s="121"/>
      <c r="C101" s="122"/>
      <c r="D101" s="123" t="s">
        <v>107</v>
      </c>
      <c r="E101" s="123"/>
      <c r="F101" s="123"/>
      <c r="G101" s="123"/>
      <c r="H101" s="123"/>
      <c r="I101" s="124"/>
      <c r="J101" s="123" t="s">
        <v>108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'VRN - Vedlejší rozpočtové...'!J30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87</v>
      </c>
      <c r="AR101" s="127"/>
      <c r="AS101" s="143">
        <v>0</v>
      </c>
      <c r="AT101" s="144">
        <f>ROUND(SUM(AV101:AW101),2)</f>
        <v>0</v>
      </c>
      <c r="AU101" s="145">
        <f>'VRN - Vedlejší rozpočtové...'!P120</f>
        <v>0</v>
      </c>
      <c r="AV101" s="144">
        <f>'VRN - Vedlejší rozpočtové...'!J33</f>
        <v>0</v>
      </c>
      <c r="AW101" s="144">
        <f>'VRN - Vedlejší rozpočtové...'!J34</f>
        <v>0</v>
      </c>
      <c r="AX101" s="144">
        <f>'VRN - Vedlejší rozpočtové...'!J35</f>
        <v>0</v>
      </c>
      <c r="AY101" s="144">
        <f>'VRN - Vedlejší rozpočtové...'!J36</f>
        <v>0</v>
      </c>
      <c r="AZ101" s="144">
        <f>'VRN - Vedlejší rozpočtové...'!F33</f>
        <v>0</v>
      </c>
      <c r="BA101" s="144">
        <f>'VRN - Vedlejší rozpočtové...'!F34</f>
        <v>0</v>
      </c>
      <c r="BB101" s="144">
        <f>'VRN - Vedlejší rozpočtové...'!F35</f>
        <v>0</v>
      </c>
      <c r="BC101" s="144">
        <f>'VRN - Vedlejší rozpočtové...'!F36</f>
        <v>0</v>
      </c>
      <c r="BD101" s="146">
        <f>'VRN - Vedlejší rozpočtové...'!F37</f>
        <v>0</v>
      </c>
      <c r="BE101" s="7"/>
      <c r="BT101" s="132" t="s">
        <v>88</v>
      </c>
      <c r="BV101" s="132" t="s">
        <v>82</v>
      </c>
      <c r="BW101" s="132" t="s">
        <v>109</v>
      </c>
      <c r="BX101" s="132" t="s">
        <v>5</v>
      </c>
      <c r="CL101" s="132" t="s">
        <v>1</v>
      </c>
      <c r="CM101" s="132" t="s">
        <v>90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Lvfr7ilT9vZBg86O1NMg3DyX28W0uo7OUaO8BZHthhurK2nLYDmqmngIOBtCNY44gRUOmjKGSlCmca2bDb4jCg==" hashValue="Y61ltjySSMa020aa7qUPUB87jU1SH+WXHgeSP25YzMnXjgJi0fyeCGh6i1ibp+nJzp7a2g+4oI33Q92Hi+kxhw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D.1 - Architektonické a s...'!C2" display="/"/>
    <hyperlink ref="A97" location="'D.1.4.1 - Zařízení zdravo...'!C2" display="/"/>
    <hyperlink ref="A98" location="'D.1.4.2 - Zařízení vzduch...'!C2" display="/"/>
    <hyperlink ref="A99" location="'D.1.4.4 - Zařízení silnop...'!C2" display="/"/>
    <hyperlink ref="A100" location="'D.1.4.5 - Zařízení slabop...'!C2" display="/"/>
    <hyperlink ref="A10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Rekonstrukce budovy ředitelství - OKB pro nemocnici následné péče Moravská Třebová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2. 8. 2022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38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40</v>
      </c>
      <c r="E30" s="39"/>
      <c r="F30" s="39"/>
      <c r="G30" s="39"/>
      <c r="H30" s="39"/>
      <c r="I30" s="39"/>
      <c r="J30" s="161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42</v>
      </c>
      <c r="G32" s="39"/>
      <c r="H32" s="39"/>
      <c r="I32" s="162" t="s">
        <v>41</v>
      </c>
      <c r="J32" s="162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44</v>
      </c>
      <c r="E33" s="151" t="s">
        <v>45</v>
      </c>
      <c r="F33" s="164">
        <f>ROUND((SUM(BE131:BE630)),  2)</f>
        <v>0</v>
      </c>
      <c r="G33" s="39"/>
      <c r="H33" s="39"/>
      <c r="I33" s="165">
        <v>0.20999999999999999</v>
      </c>
      <c r="J33" s="164">
        <f>ROUND(((SUM(BE131:BE630))*I33),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46</v>
      </c>
      <c r="F34" s="164">
        <f>ROUND((SUM(BF131:BF630)),  2)</f>
        <v>0</v>
      </c>
      <c r="G34" s="39"/>
      <c r="H34" s="39"/>
      <c r="I34" s="165">
        <v>0.14999999999999999</v>
      </c>
      <c r="J34" s="164">
        <f>ROUND(((SUM(BF131:BF630))*I34),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47</v>
      </c>
      <c r="F35" s="164">
        <f>ROUND((SUM(BG131:BG630)),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48</v>
      </c>
      <c r="F36" s="164">
        <f>ROUND((SUM(BH131:BH630)),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ROUND((SUM(BI131:BI630)),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Rekonstrukce budovy ředitelství - OKB pro nemocnici následné péče Moravská Třebová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D.1 - Architektonické a stavebně technické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Moravská Třebová</v>
      </c>
      <c r="G89" s="41"/>
      <c r="H89" s="41"/>
      <c r="I89" s="33" t="s">
        <v>22</v>
      </c>
      <c r="J89" s="80" t="str">
        <f>IF(J12="","",J12)</f>
        <v>2. 8. 2022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Nemocnice následné Péče Moravská Třebová</v>
      </c>
      <c r="G91" s="41"/>
      <c r="H91" s="41"/>
      <c r="I91" s="33" t="s">
        <v>32</v>
      </c>
      <c r="J91" s="37" t="str">
        <f>E21</f>
        <v>K I P spol. s r. 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Pavel Rinn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114</v>
      </c>
      <c r="D94" s="186"/>
      <c r="E94" s="186"/>
      <c r="F94" s="186"/>
      <c r="G94" s="186"/>
      <c r="H94" s="186"/>
      <c r="I94" s="186"/>
      <c r="J94" s="187" t="s">
        <v>115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116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9"/>
      <c r="C97" s="190"/>
      <c r="D97" s="191" t="s">
        <v>118</v>
      </c>
      <c r="E97" s="192"/>
      <c r="F97" s="192"/>
      <c r="G97" s="192"/>
      <c r="H97" s="192"/>
      <c r="I97" s="192"/>
      <c r="J97" s="193">
        <f>J132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119</v>
      </c>
      <c r="E98" s="197"/>
      <c r="F98" s="197"/>
      <c r="G98" s="197"/>
      <c r="H98" s="197"/>
      <c r="I98" s="197"/>
      <c r="J98" s="198">
        <f>J133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120</v>
      </c>
      <c r="E99" s="197"/>
      <c r="F99" s="197"/>
      <c r="G99" s="197"/>
      <c r="H99" s="197"/>
      <c r="I99" s="197"/>
      <c r="J99" s="198">
        <f>J147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121</v>
      </c>
      <c r="E100" s="197"/>
      <c r="F100" s="197"/>
      <c r="G100" s="197"/>
      <c r="H100" s="197"/>
      <c r="I100" s="197"/>
      <c r="J100" s="198">
        <f>J251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122</v>
      </c>
      <c r="E101" s="197"/>
      <c r="F101" s="197"/>
      <c r="G101" s="197"/>
      <c r="H101" s="197"/>
      <c r="I101" s="197"/>
      <c r="J101" s="198">
        <f>J314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123</v>
      </c>
      <c r="E102" s="197"/>
      <c r="F102" s="197"/>
      <c r="G102" s="197"/>
      <c r="H102" s="197"/>
      <c r="I102" s="197"/>
      <c r="J102" s="198">
        <f>J321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124</v>
      </c>
      <c r="E103" s="192"/>
      <c r="F103" s="192"/>
      <c r="G103" s="192"/>
      <c r="H103" s="192"/>
      <c r="I103" s="192"/>
      <c r="J103" s="193">
        <f>J323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125</v>
      </c>
      <c r="E104" s="197"/>
      <c r="F104" s="197"/>
      <c r="G104" s="197"/>
      <c r="H104" s="197"/>
      <c r="I104" s="197"/>
      <c r="J104" s="198">
        <f>J324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126</v>
      </c>
      <c r="E105" s="197"/>
      <c r="F105" s="197"/>
      <c r="G105" s="197"/>
      <c r="H105" s="197"/>
      <c r="I105" s="197"/>
      <c r="J105" s="198">
        <f>J352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127</v>
      </c>
      <c r="E106" s="197"/>
      <c r="F106" s="197"/>
      <c r="G106" s="197"/>
      <c r="H106" s="197"/>
      <c r="I106" s="197"/>
      <c r="J106" s="198">
        <f>J401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128</v>
      </c>
      <c r="E107" s="197"/>
      <c r="F107" s="197"/>
      <c r="G107" s="197"/>
      <c r="H107" s="197"/>
      <c r="I107" s="197"/>
      <c r="J107" s="198">
        <f>J448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129</v>
      </c>
      <c r="E108" s="197"/>
      <c r="F108" s="197"/>
      <c r="G108" s="197"/>
      <c r="H108" s="197"/>
      <c r="I108" s="197"/>
      <c r="J108" s="198">
        <f>J456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130</v>
      </c>
      <c r="E109" s="197"/>
      <c r="F109" s="197"/>
      <c r="G109" s="197"/>
      <c r="H109" s="197"/>
      <c r="I109" s="197"/>
      <c r="J109" s="198">
        <f>J564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131</v>
      </c>
      <c r="E110" s="197"/>
      <c r="F110" s="197"/>
      <c r="G110" s="197"/>
      <c r="H110" s="197"/>
      <c r="I110" s="197"/>
      <c r="J110" s="198">
        <f>J601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132</v>
      </c>
      <c r="E111" s="197"/>
      <c r="F111" s="197"/>
      <c r="G111" s="197"/>
      <c r="H111" s="197"/>
      <c r="I111" s="197"/>
      <c r="J111" s="198">
        <f>J611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133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6.25" customHeight="1">
      <c r="A121" s="39"/>
      <c r="B121" s="40"/>
      <c r="C121" s="41"/>
      <c r="D121" s="41"/>
      <c r="E121" s="184" t="str">
        <f>E7</f>
        <v>Rekonstrukce budovy ředitelství - OKB pro nemocnici následné péče Moravská Třebová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111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D.1 - Architektonické a stavebně technické řešení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Moravská Třebová</v>
      </c>
      <c r="G125" s="41"/>
      <c r="H125" s="41"/>
      <c r="I125" s="33" t="s">
        <v>22</v>
      </c>
      <c r="J125" s="80" t="str">
        <f>IF(J12="","",J12)</f>
        <v>2. 8. 2022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Nemocnice následné Péče Moravská Třebová</v>
      </c>
      <c r="G127" s="41"/>
      <c r="H127" s="41"/>
      <c r="I127" s="33" t="s">
        <v>32</v>
      </c>
      <c r="J127" s="37" t="str">
        <f>E21</f>
        <v>K I P spol. s r. 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30</v>
      </c>
      <c r="D128" s="41"/>
      <c r="E128" s="41"/>
      <c r="F128" s="28" t="str">
        <f>IF(E18="","",E18)</f>
        <v>Vyplň údaj</v>
      </c>
      <c r="G128" s="41"/>
      <c r="H128" s="41"/>
      <c r="I128" s="33" t="s">
        <v>37</v>
      </c>
      <c r="J128" s="37" t="str">
        <f>E24</f>
        <v>Pavel Rinn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0"/>
      <c r="B130" s="201"/>
      <c r="C130" s="202" t="s">
        <v>134</v>
      </c>
      <c r="D130" s="203" t="s">
        <v>65</v>
      </c>
      <c r="E130" s="203" t="s">
        <v>61</v>
      </c>
      <c r="F130" s="203" t="s">
        <v>62</v>
      </c>
      <c r="G130" s="203" t="s">
        <v>135</v>
      </c>
      <c r="H130" s="203" t="s">
        <v>136</v>
      </c>
      <c r="I130" s="203" t="s">
        <v>137</v>
      </c>
      <c r="J130" s="204" t="s">
        <v>115</v>
      </c>
      <c r="K130" s="205" t="s">
        <v>138</v>
      </c>
      <c r="L130" s="206"/>
      <c r="M130" s="101" t="s">
        <v>1</v>
      </c>
      <c r="N130" s="102" t="s">
        <v>44</v>
      </c>
      <c r="O130" s="102" t="s">
        <v>139</v>
      </c>
      <c r="P130" s="102" t="s">
        <v>140</v>
      </c>
      <c r="Q130" s="102" t="s">
        <v>141</v>
      </c>
      <c r="R130" s="102" t="s">
        <v>142</v>
      </c>
      <c r="S130" s="102" t="s">
        <v>143</v>
      </c>
      <c r="T130" s="103" t="s">
        <v>144</v>
      </c>
      <c r="U130" s="20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</row>
    <row r="131" s="2" customFormat="1" ht="22.8" customHeight="1">
      <c r="A131" s="39"/>
      <c r="B131" s="40"/>
      <c r="C131" s="108" t="s">
        <v>145</v>
      </c>
      <c r="D131" s="41"/>
      <c r="E131" s="41"/>
      <c r="F131" s="41"/>
      <c r="G131" s="41"/>
      <c r="H131" s="41"/>
      <c r="I131" s="41"/>
      <c r="J131" s="207">
        <f>BK131</f>
        <v>0</v>
      </c>
      <c r="K131" s="41"/>
      <c r="L131" s="45"/>
      <c r="M131" s="104"/>
      <c r="N131" s="208"/>
      <c r="O131" s="105"/>
      <c r="P131" s="209">
        <f>P132+P323</f>
        <v>0</v>
      </c>
      <c r="Q131" s="105"/>
      <c r="R131" s="209">
        <f>R132+R323</f>
        <v>27.10160454</v>
      </c>
      <c r="S131" s="105"/>
      <c r="T131" s="210">
        <f>T132+T323</f>
        <v>28.652513999999996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79</v>
      </c>
      <c r="AU131" s="18" t="s">
        <v>117</v>
      </c>
      <c r="BK131" s="211">
        <f>BK132+BK323</f>
        <v>0</v>
      </c>
    </row>
    <row r="132" s="12" customFormat="1" ht="25.92" customHeight="1">
      <c r="A132" s="12"/>
      <c r="B132" s="212"/>
      <c r="C132" s="213"/>
      <c r="D132" s="214" t="s">
        <v>79</v>
      </c>
      <c r="E132" s="215" t="s">
        <v>146</v>
      </c>
      <c r="F132" s="215" t="s">
        <v>147</v>
      </c>
      <c r="G132" s="213"/>
      <c r="H132" s="213"/>
      <c r="I132" s="216"/>
      <c r="J132" s="217">
        <f>BK132</f>
        <v>0</v>
      </c>
      <c r="K132" s="213"/>
      <c r="L132" s="218"/>
      <c r="M132" s="219"/>
      <c r="N132" s="220"/>
      <c r="O132" s="220"/>
      <c r="P132" s="221">
        <f>P133+P147+P251+P314+P321</f>
        <v>0</v>
      </c>
      <c r="Q132" s="220"/>
      <c r="R132" s="221">
        <f>R133+R147+R251+R314+R321</f>
        <v>20.396426590000001</v>
      </c>
      <c r="S132" s="220"/>
      <c r="T132" s="222">
        <f>T133+T147+T251+T314+T321</f>
        <v>24.751607999999997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88</v>
      </c>
      <c r="AT132" s="224" t="s">
        <v>79</v>
      </c>
      <c r="AU132" s="224" t="s">
        <v>80</v>
      </c>
      <c r="AY132" s="223" t="s">
        <v>148</v>
      </c>
      <c r="BK132" s="225">
        <f>BK133+BK147+BK251+BK314+BK321</f>
        <v>0</v>
      </c>
    </row>
    <row r="133" s="12" customFormat="1" ht="22.8" customHeight="1">
      <c r="A133" s="12"/>
      <c r="B133" s="212"/>
      <c r="C133" s="213"/>
      <c r="D133" s="214" t="s">
        <v>79</v>
      </c>
      <c r="E133" s="226" t="s">
        <v>149</v>
      </c>
      <c r="F133" s="226" t="s">
        <v>150</v>
      </c>
      <c r="G133" s="213"/>
      <c r="H133" s="213"/>
      <c r="I133" s="216"/>
      <c r="J133" s="227">
        <f>BK133</f>
        <v>0</v>
      </c>
      <c r="K133" s="213"/>
      <c r="L133" s="218"/>
      <c r="M133" s="219"/>
      <c r="N133" s="220"/>
      <c r="O133" s="220"/>
      <c r="P133" s="221">
        <f>SUM(P134:P146)</f>
        <v>0</v>
      </c>
      <c r="Q133" s="220"/>
      <c r="R133" s="221">
        <f>SUM(R134:R146)</f>
        <v>4.3830692600000001</v>
      </c>
      <c r="S133" s="220"/>
      <c r="T133" s="222">
        <f>SUM(T134:T146)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88</v>
      </c>
      <c r="AT133" s="224" t="s">
        <v>79</v>
      </c>
      <c r="AU133" s="224" t="s">
        <v>88</v>
      </c>
      <c r="AY133" s="223" t="s">
        <v>148</v>
      </c>
      <c r="BK133" s="225">
        <f>SUM(BK134:BK146)</f>
        <v>0</v>
      </c>
    </row>
    <row r="134" s="2" customFormat="1" ht="24.15" customHeight="1">
      <c r="A134" s="39"/>
      <c r="B134" s="40"/>
      <c r="C134" s="228" t="s">
        <v>88</v>
      </c>
      <c r="D134" s="228" t="s">
        <v>151</v>
      </c>
      <c r="E134" s="229" t="s">
        <v>152</v>
      </c>
      <c r="F134" s="230" t="s">
        <v>153</v>
      </c>
      <c r="G134" s="231" t="s">
        <v>154</v>
      </c>
      <c r="H134" s="232">
        <v>0.012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45</v>
      </c>
      <c r="O134" s="92"/>
      <c r="P134" s="238">
        <f>O134*H134</f>
        <v>0</v>
      </c>
      <c r="Q134" s="238">
        <v>1.0900000000000001</v>
      </c>
      <c r="R134" s="238">
        <f>Q134*H134</f>
        <v>0.013080000000000001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155</v>
      </c>
      <c r="AT134" s="240" t="s">
        <v>151</v>
      </c>
      <c r="AU134" s="240" t="s">
        <v>90</v>
      </c>
      <c r="AY134" s="18" t="s">
        <v>148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88</v>
      </c>
      <c r="BK134" s="241">
        <f>ROUND(I134*H134,2)</f>
        <v>0</v>
      </c>
      <c r="BL134" s="18" t="s">
        <v>155</v>
      </c>
      <c r="BM134" s="240" t="s">
        <v>156</v>
      </c>
    </row>
    <row r="135" s="13" customFormat="1">
      <c r="A135" s="13"/>
      <c r="B135" s="242"/>
      <c r="C135" s="243"/>
      <c r="D135" s="244" t="s">
        <v>157</v>
      </c>
      <c r="E135" s="245" t="s">
        <v>1</v>
      </c>
      <c r="F135" s="246" t="s">
        <v>158</v>
      </c>
      <c r="G135" s="243"/>
      <c r="H135" s="247">
        <v>0.012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157</v>
      </c>
      <c r="AU135" s="253" t="s">
        <v>90</v>
      </c>
      <c r="AV135" s="13" t="s">
        <v>90</v>
      </c>
      <c r="AW135" s="13" t="s">
        <v>36</v>
      </c>
      <c r="AX135" s="13" t="s">
        <v>88</v>
      </c>
      <c r="AY135" s="253" t="s">
        <v>148</v>
      </c>
    </row>
    <row r="136" s="2" customFormat="1" ht="24.15" customHeight="1">
      <c r="A136" s="39"/>
      <c r="B136" s="40"/>
      <c r="C136" s="228" t="s">
        <v>90</v>
      </c>
      <c r="D136" s="228" t="s">
        <v>151</v>
      </c>
      <c r="E136" s="229" t="s">
        <v>159</v>
      </c>
      <c r="F136" s="230" t="s">
        <v>160</v>
      </c>
      <c r="G136" s="231" t="s">
        <v>161</v>
      </c>
      <c r="H136" s="232">
        <v>61.996000000000002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45</v>
      </c>
      <c r="O136" s="92"/>
      <c r="P136" s="238">
        <f>O136*H136</f>
        <v>0</v>
      </c>
      <c r="Q136" s="238">
        <v>0.058970000000000002</v>
      </c>
      <c r="R136" s="238">
        <f>Q136*H136</f>
        <v>3.6559041200000002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155</v>
      </c>
      <c r="AT136" s="240" t="s">
        <v>151</v>
      </c>
      <c r="AU136" s="240" t="s">
        <v>90</v>
      </c>
      <c r="AY136" s="18" t="s">
        <v>148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88</v>
      </c>
      <c r="BK136" s="241">
        <f>ROUND(I136*H136,2)</f>
        <v>0</v>
      </c>
      <c r="BL136" s="18" t="s">
        <v>155</v>
      </c>
      <c r="BM136" s="240" t="s">
        <v>162</v>
      </c>
    </row>
    <row r="137" s="13" customFormat="1">
      <c r="A137" s="13"/>
      <c r="B137" s="242"/>
      <c r="C137" s="243"/>
      <c r="D137" s="244" t="s">
        <v>157</v>
      </c>
      <c r="E137" s="245" t="s">
        <v>1</v>
      </c>
      <c r="F137" s="246" t="s">
        <v>163</v>
      </c>
      <c r="G137" s="243"/>
      <c r="H137" s="247">
        <v>4.835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157</v>
      </c>
      <c r="AU137" s="253" t="s">
        <v>90</v>
      </c>
      <c r="AV137" s="13" t="s">
        <v>90</v>
      </c>
      <c r="AW137" s="13" t="s">
        <v>36</v>
      </c>
      <c r="AX137" s="13" t="s">
        <v>80</v>
      </c>
      <c r="AY137" s="253" t="s">
        <v>148</v>
      </c>
    </row>
    <row r="138" s="13" customFormat="1">
      <c r="A138" s="13"/>
      <c r="B138" s="242"/>
      <c r="C138" s="243"/>
      <c r="D138" s="244" t="s">
        <v>157</v>
      </c>
      <c r="E138" s="245" t="s">
        <v>1</v>
      </c>
      <c r="F138" s="246" t="s">
        <v>164</v>
      </c>
      <c r="G138" s="243"/>
      <c r="H138" s="247">
        <v>27.43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157</v>
      </c>
      <c r="AU138" s="253" t="s">
        <v>90</v>
      </c>
      <c r="AV138" s="13" t="s">
        <v>90</v>
      </c>
      <c r="AW138" s="13" t="s">
        <v>36</v>
      </c>
      <c r="AX138" s="13" t="s">
        <v>80</v>
      </c>
      <c r="AY138" s="253" t="s">
        <v>148</v>
      </c>
    </row>
    <row r="139" s="13" customFormat="1">
      <c r="A139" s="13"/>
      <c r="B139" s="242"/>
      <c r="C139" s="243"/>
      <c r="D139" s="244" t="s">
        <v>157</v>
      </c>
      <c r="E139" s="245" t="s">
        <v>1</v>
      </c>
      <c r="F139" s="246" t="s">
        <v>165</v>
      </c>
      <c r="G139" s="243"/>
      <c r="H139" s="247">
        <v>29.731000000000002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157</v>
      </c>
      <c r="AU139" s="253" t="s">
        <v>90</v>
      </c>
      <c r="AV139" s="13" t="s">
        <v>90</v>
      </c>
      <c r="AW139" s="13" t="s">
        <v>36</v>
      </c>
      <c r="AX139" s="13" t="s">
        <v>80</v>
      </c>
      <c r="AY139" s="253" t="s">
        <v>148</v>
      </c>
    </row>
    <row r="140" s="14" customFormat="1">
      <c r="A140" s="14"/>
      <c r="B140" s="254"/>
      <c r="C140" s="255"/>
      <c r="D140" s="244" t="s">
        <v>157</v>
      </c>
      <c r="E140" s="256" t="s">
        <v>1</v>
      </c>
      <c r="F140" s="257" t="s">
        <v>166</v>
      </c>
      <c r="G140" s="255"/>
      <c r="H140" s="258">
        <v>61.996000000000002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157</v>
      </c>
      <c r="AU140" s="264" t="s">
        <v>90</v>
      </c>
      <c r="AV140" s="14" t="s">
        <v>155</v>
      </c>
      <c r="AW140" s="14" t="s">
        <v>36</v>
      </c>
      <c r="AX140" s="14" t="s">
        <v>88</v>
      </c>
      <c r="AY140" s="264" t="s">
        <v>148</v>
      </c>
    </row>
    <row r="141" s="2" customFormat="1" ht="24.15" customHeight="1">
      <c r="A141" s="39"/>
      <c r="B141" s="40"/>
      <c r="C141" s="228" t="s">
        <v>149</v>
      </c>
      <c r="D141" s="228" t="s">
        <v>151</v>
      </c>
      <c r="E141" s="229" t="s">
        <v>167</v>
      </c>
      <c r="F141" s="230" t="s">
        <v>168</v>
      </c>
      <c r="G141" s="231" t="s">
        <v>161</v>
      </c>
      <c r="H141" s="232">
        <v>8.5139999999999993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45</v>
      </c>
      <c r="O141" s="92"/>
      <c r="P141" s="238">
        <f>O141*H141</f>
        <v>0</v>
      </c>
      <c r="Q141" s="238">
        <v>0.07571</v>
      </c>
      <c r="R141" s="238">
        <f>Q141*H141</f>
        <v>0.64459493999999995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155</v>
      </c>
      <c r="AT141" s="240" t="s">
        <v>151</v>
      </c>
      <c r="AU141" s="240" t="s">
        <v>90</v>
      </c>
      <c r="AY141" s="18" t="s">
        <v>148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88</v>
      </c>
      <c r="BK141" s="241">
        <f>ROUND(I141*H141,2)</f>
        <v>0</v>
      </c>
      <c r="BL141" s="18" t="s">
        <v>155</v>
      </c>
      <c r="BM141" s="240" t="s">
        <v>169</v>
      </c>
    </row>
    <row r="142" s="15" customFormat="1">
      <c r="A142" s="15"/>
      <c r="B142" s="265"/>
      <c r="C142" s="266"/>
      <c r="D142" s="244" t="s">
        <v>157</v>
      </c>
      <c r="E142" s="267" t="s">
        <v>1</v>
      </c>
      <c r="F142" s="268" t="s">
        <v>170</v>
      </c>
      <c r="G142" s="266"/>
      <c r="H142" s="267" t="s">
        <v>1</v>
      </c>
      <c r="I142" s="269"/>
      <c r="J142" s="266"/>
      <c r="K142" s="266"/>
      <c r="L142" s="270"/>
      <c r="M142" s="271"/>
      <c r="N142" s="272"/>
      <c r="O142" s="272"/>
      <c r="P142" s="272"/>
      <c r="Q142" s="272"/>
      <c r="R142" s="272"/>
      <c r="S142" s="272"/>
      <c r="T142" s="27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4" t="s">
        <v>157</v>
      </c>
      <c r="AU142" s="274" t="s">
        <v>90</v>
      </c>
      <c r="AV142" s="15" t="s">
        <v>88</v>
      </c>
      <c r="AW142" s="15" t="s">
        <v>36</v>
      </c>
      <c r="AX142" s="15" t="s">
        <v>80</v>
      </c>
      <c r="AY142" s="274" t="s">
        <v>148</v>
      </c>
    </row>
    <row r="143" s="13" customFormat="1">
      <c r="A143" s="13"/>
      <c r="B143" s="242"/>
      <c r="C143" s="243"/>
      <c r="D143" s="244" t="s">
        <v>157</v>
      </c>
      <c r="E143" s="245" t="s">
        <v>1</v>
      </c>
      <c r="F143" s="246" t="s">
        <v>171</v>
      </c>
      <c r="G143" s="243"/>
      <c r="H143" s="247">
        <v>8.5139999999999993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157</v>
      </c>
      <c r="AU143" s="253" t="s">
        <v>90</v>
      </c>
      <c r="AV143" s="13" t="s">
        <v>90</v>
      </c>
      <c r="AW143" s="13" t="s">
        <v>36</v>
      </c>
      <c r="AX143" s="13" t="s">
        <v>80</v>
      </c>
      <c r="AY143" s="253" t="s">
        <v>148</v>
      </c>
    </row>
    <row r="144" s="14" customFormat="1">
      <c r="A144" s="14"/>
      <c r="B144" s="254"/>
      <c r="C144" s="255"/>
      <c r="D144" s="244" t="s">
        <v>157</v>
      </c>
      <c r="E144" s="256" t="s">
        <v>1</v>
      </c>
      <c r="F144" s="257" t="s">
        <v>166</v>
      </c>
      <c r="G144" s="255"/>
      <c r="H144" s="258">
        <v>8.5139999999999993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157</v>
      </c>
      <c r="AU144" s="264" t="s">
        <v>90</v>
      </c>
      <c r="AV144" s="14" t="s">
        <v>155</v>
      </c>
      <c r="AW144" s="14" t="s">
        <v>36</v>
      </c>
      <c r="AX144" s="14" t="s">
        <v>88</v>
      </c>
      <c r="AY144" s="264" t="s">
        <v>148</v>
      </c>
    </row>
    <row r="145" s="2" customFormat="1" ht="24.15" customHeight="1">
      <c r="A145" s="39"/>
      <c r="B145" s="40"/>
      <c r="C145" s="228" t="s">
        <v>155</v>
      </c>
      <c r="D145" s="228" t="s">
        <v>151</v>
      </c>
      <c r="E145" s="229" t="s">
        <v>172</v>
      </c>
      <c r="F145" s="230" t="s">
        <v>173</v>
      </c>
      <c r="G145" s="231" t="s">
        <v>161</v>
      </c>
      <c r="H145" s="232">
        <v>0.39000000000000001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45</v>
      </c>
      <c r="O145" s="92"/>
      <c r="P145" s="238">
        <f>O145*H145</f>
        <v>0</v>
      </c>
      <c r="Q145" s="238">
        <v>0.17818000000000001</v>
      </c>
      <c r="R145" s="238">
        <f>Q145*H145</f>
        <v>0.069490200000000002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155</v>
      </c>
      <c r="AT145" s="240" t="s">
        <v>151</v>
      </c>
      <c r="AU145" s="240" t="s">
        <v>90</v>
      </c>
      <c r="AY145" s="18" t="s">
        <v>148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88</v>
      </c>
      <c r="BK145" s="241">
        <f>ROUND(I145*H145,2)</f>
        <v>0</v>
      </c>
      <c r="BL145" s="18" t="s">
        <v>155</v>
      </c>
      <c r="BM145" s="240" t="s">
        <v>174</v>
      </c>
    </row>
    <row r="146" s="13" customFormat="1">
      <c r="A146" s="13"/>
      <c r="B146" s="242"/>
      <c r="C146" s="243"/>
      <c r="D146" s="244" t="s">
        <v>157</v>
      </c>
      <c r="E146" s="245" t="s">
        <v>1</v>
      </c>
      <c r="F146" s="246" t="s">
        <v>175</v>
      </c>
      <c r="G146" s="243"/>
      <c r="H146" s="247">
        <v>0.39000000000000001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157</v>
      </c>
      <c r="AU146" s="253" t="s">
        <v>90</v>
      </c>
      <c r="AV146" s="13" t="s">
        <v>90</v>
      </c>
      <c r="AW146" s="13" t="s">
        <v>36</v>
      </c>
      <c r="AX146" s="13" t="s">
        <v>88</v>
      </c>
      <c r="AY146" s="253" t="s">
        <v>148</v>
      </c>
    </row>
    <row r="147" s="12" customFormat="1" ht="22.8" customHeight="1">
      <c r="A147" s="12"/>
      <c r="B147" s="212"/>
      <c r="C147" s="213"/>
      <c r="D147" s="214" t="s">
        <v>79</v>
      </c>
      <c r="E147" s="226" t="s">
        <v>176</v>
      </c>
      <c r="F147" s="226" t="s">
        <v>177</v>
      </c>
      <c r="G147" s="213"/>
      <c r="H147" s="213"/>
      <c r="I147" s="216"/>
      <c r="J147" s="227">
        <f>BK147</f>
        <v>0</v>
      </c>
      <c r="K147" s="213"/>
      <c r="L147" s="218"/>
      <c r="M147" s="219"/>
      <c r="N147" s="220"/>
      <c r="O147" s="220"/>
      <c r="P147" s="221">
        <f>SUM(P148:P250)</f>
        <v>0</v>
      </c>
      <c r="Q147" s="220"/>
      <c r="R147" s="221">
        <f>SUM(R148:R250)</f>
        <v>15.97721383</v>
      </c>
      <c r="S147" s="220"/>
      <c r="T147" s="222">
        <f>SUM(T148:T250)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3" t="s">
        <v>88</v>
      </c>
      <c r="AT147" s="224" t="s">
        <v>79</v>
      </c>
      <c r="AU147" s="224" t="s">
        <v>88</v>
      </c>
      <c r="AY147" s="223" t="s">
        <v>148</v>
      </c>
      <c r="BK147" s="225">
        <f>SUM(BK148:BK250)</f>
        <v>0</v>
      </c>
    </row>
    <row r="148" s="2" customFormat="1" ht="24.15" customHeight="1">
      <c r="A148" s="39"/>
      <c r="B148" s="40"/>
      <c r="C148" s="228" t="s">
        <v>178</v>
      </c>
      <c r="D148" s="228" t="s">
        <v>151</v>
      </c>
      <c r="E148" s="229" t="s">
        <v>179</v>
      </c>
      <c r="F148" s="230" t="s">
        <v>180</v>
      </c>
      <c r="G148" s="231" t="s">
        <v>161</v>
      </c>
      <c r="H148" s="232">
        <v>135.41999999999999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45</v>
      </c>
      <c r="O148" s="92"/>
      <c r="P148" s="238">
        <f>O148*H148</f>
        <v>0</v>
      </c>
      <c r="Q148" s="238">
        <v>0.0051999999999999998</v>
      </c>
      <c r="R148" s="238">
        <f>Q148*H148</f>
        <v>0.70418399999999992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155</v>
      </c>
      <c r="AT148" s="240" t="s">
        <v>151</v>
      </c>
      <c r="AU148" s="240" t="s">
        <v>90</v>
      </c>
      <c r="AY148" s="18" t="s">
        <v>148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88</v>
      </c>
      <c r="BK148" s="241">
        <f>ROUND(I148*H148,2)</f>
        <v>0</v>
      </c>
      <c r="BL148" s="18" t="s">
        <v>155</v>
      </c>
      <c r="BM148" s="240" t="s">
        <v>181</v>
      </c>
    </row>
    <row r="149" s="13" customFormat="1">
      <c r="A149" s="13"/>
      <c r="B149" s="242"/>
      <c r="C149" s="243"/>
      <c r="D149" s="244" t="s">
        <v>157</v>
      </c>
      <c r="E149" s="245" t="s">
        <v>1</v>
      </c>
      <c r="F149" s="246" t="s">
        <v>182</v>
      </c>
      <c r="G149" s="243"/>
      <c r="H149" s="247">
        <v>16.969999999999999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157</v>
      </c>
      <c r="AU149" s="253" t="s">
        <v>90</v>
      </c>
      <c r="AV149" s="13" t="s">
        <v>90</v>
      </c>
      <c r="AW149" s="13" t="s">
        <v>36</v>
      </c>
      <c r="AX149" s="13" t="s">
        <v>80</v>
      </c>
      <c r="AY149" s="253" t="s">
        <v>148</v>
      </c>
    </row>
    <row r="150" s="13" customFormat="1">
      <c r="A150" s="13"/>
      <c r="B150" s="242"/>
      <c r="C150" s="243"/>
      <c r="D150" s="244" t="s">
        <v>157</v>
      </c>
      <c r="E150" s="245" t="s">
        <v>1</v>
      </c>
      <c r="F150" s="246" t="s">
        <v>183</v>
      </c>
      <c r="G150" s="243"/>
      <c r="H150" s="247">
        <v>17.300000000000001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157</v>
      </c>
      <c r="AU150" s="253" t="s">
        <v>90</v>
      </c>
      <c r="AV150" s="13" t="s">
        <v>90</v>
      </c>
      <c r="AW150" s="13" t="s">
        <v>36</v>
      </c>
      <c r="AX150" s="13" t="s">
        <v>80</v>
      </c>
      <c r="AY150" s="253" t="s">
        <v>148</v>
      </c>
    </row>
    <row r="151" s="13" customFormat="1">
      <c r="A151" s="13"/>
      <c r="B151" s="242"/>
      <c r="C151" s="243"/>
      <c r="D151" s="244" t="s">
        <v>157</v>
      </c>
      <c r="E151" s="245" t="s">
        <v>1</v>
      </c>
      <c r="F151" s="246" t="s">
        <v>184</v>
      </c>
      <c r="G151" s="243"/>
      <c r="H151" s="247">
        <v>20.449999999999999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157</v>
      </c>
      <c r="AU151" s="253" t="s">
        <v>90</v>
      </c>
      <c r="AV151" s="13" t="s">
        <v>90</v>
      </c>
      <c r="AW151" s="13" t="s">
        <v>36</v>
      </c>
      <c r="AX151" s="13" t="s">
        <v>80</v>
      </c>
      <c r="AY151" s="253" t="s">
        <v>148</v>
      </c>
    </row>
    <row r="152" s="13" customFormat="1">
      <c r="A152" s="13"/>
      <c r="B152" s="242"/>
      <c r="C152" s="243"/>
      <c r="D152" s="244" t="s">
        <v>157</v>
      </c>
      <c r="E152" s="245" t="s">
        <v>1</v>
      </c>
      <c r="F152" s="246" t="s">
        <v>185</v>
      </c>
      <c r="G152" s="243"/>
      <c r="H152" s="247">
        <v>13.48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157</v>
      </c>
      <c r="AU152" s="253" t="s">
        <v>90</v>
      </c>
      <c r="AV152" s="13" t="s">
        <v>90</v>
      </c>
      <c r="AW152" s="13" t="s">
        <v>36</v>
      </c>
      <c r="AX152" s="13" t="s">
        <v>80</v>
      </c>
      <c r="AY152" s="253" t="s">
        <v>148</v>
      </c>
    </row>
    <row r="153" s="13" customFormat="1">
      <c r="A153" s="13"/>
      <c r="B153" s="242"/>
      <c r="C153" s="243"/>
      <c r="D153" s="244" t="s">
        <v>157</v>
      </c>
      <c r="E153" s="245" t="s">
        <v>1</v>
      </c>
      <c r="F153" s="246" t="s">
        <v>186</v>
      </c>
      <c r="G153" s="243"/>
      <c r="H153" s="247">
        <v>21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157</v>
      </c>
      <c r="AU153" s="253" t="s">
        <v>90</v>
      </c>
      <c r="AV153" s="13" t="s">
        <v>90</v>
      </c>
      <c r="AW153" s="13" t="s">
        <v>36</v>
      </c>
      <c r="AX153" s="13" t="s">
        <v>80</v>
      </c>
      <c r="AY153" s="253" t="s">
        <v>148</v>
      </c>
    </row>
    <row r="154" s="13" customFormat="1">
      <c r="A154" s="13"/>
      <c r="B154" s="242"/>
      <c r="C154" s="243"/>
      <c r="D154" s="244" t="s">
        <v>157</v>
      </c>
      <c r="E154" s="245" t="s">
        <v>1</v>
      </c>
      <c r="F154" s="246" t="s">
        <v>187</v>
      </c>
      <c r="G154" s="243"/>
      <c r="H154" s="247">
        <v>12.98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157</v>
      </c>
      <c r="AU154" s="253" t="s">
        <v>90</v>
      </c>
      <c r="AV154" s="13" t="s">
        <v>90</v>
      </c>
      <c r="AW154" s="13" t="s">
        <v>36</v>
      </c>
      <c r="AX154" s="13" t="s">
        <v>80</v>
      </c>
      <c r="AY154" s="253" t="s">
        <v>148</v>
      </c>
    </row>
    <row r="155" s="13" customFormat="1">
      <c r="A155" s="13"/>
      <c r="B155" s="242"/>
      <c r="C155" s="243"/>
      <c r="D155" s="244" t="s">
        <v>157</v>
      </c>
      <c r="E155" s="245" t="s">
        <v>1</v>
      </c>
      <c r="F155" s="246" t="s">
        <v>188</v>
      </c>
      <c r="G155" s="243"/>
      <c r="H155" s="247">
        <v>17.370000000000001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157</v>
      </c>
      <c r="AU155" s="253" t="s">
        <v>90</v>
      </c>
      <c r="AV155" s="13" t="s">
        <v>90</v>
      </c>
      <c r="AW155" s="13" t="s">
        <v>36</v>
      </c>
      <c r="AX155" s="13" t="s">
        <v>80</v>
      </c>
      <c r="AY155" s="253" t="s">
        <v>148</v>
      </c>
    </row>
    <row r="156" s="13" customFormat="1">
      <c r="A156" s="13"/>
      <c r="B156" s="242"/>
      <c r="C156" s="243"/>
      <c r="D156" s="244" t="s">
        <v>157</v>
      </c>
      <c r="E156" s="245" t="s">
        <v>1</v>
      </c>
      <c r="F156" s="246" t="s">
        <v>189</v>
      </c>
      <c r="G156" s="243"/>
      <c r="H156" s="247">
        <v>15.869999999999999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157</v>
      </c>
      <c r="AU156" s="253" t="s">
        <v>90</v>
      </c>
      <c r="AV156" s="13" t="s">
        <v>90</v>
      </c>
      <c r="AW156" s="13" t="s">
        <v>36</v>
      </c>
      <c r="AX156" s="13" t="s">
        <v>80</v>
      </c>
      <c r="AY156" s="253" t="s">
        <v>148</v>
      </c>
    </row>
    <row r="157" s="14" customFormat="1">
      <c r="A157" s="14"/>
      <c r="B157" s="254"/>
      <c r="C157" s="255"/>
      <c r="D157" s="244" t="s">
        <v>157</v>
      </c>
      <c r="E157" s="256" t="s">
        <v>1</v>
      </c>
      <c r="F157" s="257" t="s">
        <v>166</v>
      </c>
      <c r="G157" s="255"/>
      <c r="H157" s="258">
        <v>135.42000000000002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157</v>
      </c>
      <c r="AU157" s="264" t="s">
        <v>90</v>
      </c>
      <c r="AV157" s="14" t="s">
        <v>155</v>
      </c>
      <c r="AW157" s="14" t="s">
        <v>36</v>
      </c>
      <c r="AX157" s="14" t="s">
        <v>88</v>
      </c>
      <c r="AY157" s="264" t="s">
        <v>148</v>
      </c>
    </row>
    <row r="158" s="2" customFormat="1" ht="33" customHeight="1">
      <c r="A158" s="39"/>
      <c r="B158" s="40"/>
      <c r="C158" s="228" t="s">
        <v>176</v>
      </c>
      <c r="D158" s="228" t="s">
        <v>151</v>
      </c>
      <c r="E158" s="229" t="s">
        <v>190</v>
      </c>
      <c r="F158" s="230" t="s">
        <v>191</v>
      </c>
      <c r="G158" s="231" t="s">
        <v>161</v>
      </c>
      <c r="H158" s="232">
        <v>11.316000000000001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45</v>
      </c>
      <c r="O158" s="92"/>
      <c r="P158" s="238">
        <f>O158*H158</f>
        <v>0</v>
      </c>
      <c r="Q158" s="238">
        <v>0.010200000000000001</v>
      </c>
      <c r="R158" s="238">
        <f>Q158*H158</f>
        <v>0.11542320000000002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155</v>
      </c>
      <c r="AT158" s="240" t="s">
        <v>151</v>
      </c>
      <c r="AU158" s="240" t="s">
        <v>90</v>
      </c>
      <c r="AY158" s="18" t="s">
        <v>148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88</v>
      </c>
      <c r="BK158" s="241">
        <f>ROUND(I158*H158,2)</f>
        <v>0</v>
      </c>
      <c r="BL158" s="18" t="s">
        <v>155</v>
      </c>
      <c r="BM158" s="240" t="s">
        <v>192</v>
      </c>
    </row>
    <row r="159" s="13" customFormat="1">
      <c r="A159" s="13"/>
      <c r="B159" s="242"/>
      <c r="C159" s="243"/>
      <c r="D159" s="244" t="s">
        <v>157</v>
      </c>
      <c r="E159" s="245" t="s">
        <v>1</v>
      </c>
      <c r="F159" s="246" t="s">
        <v>193</v>
      </c>
      <c r="G159" s="243"/>
      <c r="H159" s="247">
        <v>11.316000000000001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157</v>
      </c>
      <c r="AU159" s="253" t="s">
        <v>90</v>
      </c>
      <c r="AV159" s="13" t="s">
        <v>90</v>
      </c>
      <c r="AW159" s="13" t="s">
        <v>36</v>
      </c>
      <c r="AX159" s="13" t="s">
        <v>88</v>
      </c>
      <c r="AY159" s="253" t="s">
        <v>148</v>
      </c>
    </row>
    <row r="160" s="2" customFormat="1" ht="24.15" customHeight="1">
      <c r="A160" s="39"/>
      <c r="B160" s="40"/>
      <c r="C160" s="228" t="s">
        <v>194</v>
      </c>
      <c r="D160" s="228" t="s">
        <v>151</v>
      </c>
      <c r="E160" s="229" t="s">
        <v>195</v>
      </c>
      <c r="F160" s="230" t="s">
        <v>196</v>
      </c>
      <c r="G160" s="231" t="s">
        <v>161</v>
      </c>
      <c r="H160" s="232">
        <v>467.185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45</v>
      </c>
      <c r="O160" s="92"/>
      <c r="P160" s="238">
        <f>O160*H160</f>
        <v>0</v>
      </c>
      <c r="Q160" s="238">
        <v>0.0073499999999999998</v>
      </c>
      <c r="R160" s="238">
        <f>Q160*H160</f>
        <v>3.43380975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155</v>
      </c>
      <c r="AT160" s="240" t="s">
        <v>151</v>
      </c>
      <c r="AU160" s="240" t="s">
        <v>90</v>
      </c>
      <c r="AY160" s="18" t="s">
        <v>148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88</v>
      </c>
      <c r="BK160" s="241">
        <f>ROUND(I160*H160,2)</f>
        <v>0</v>
      </c>
      <c r="BL160" s="18" t="s">
        <v>155</v>
      </c>
      <c r="BM160" s="240" t="s">
        <v>197</v>
      </c>
    </row>
    <row r="161" s="13" customFormat="1">
      <c r="A161" s="13"/>
      <c r="B161" s="242"/>
      <c r="C161" s="243"/>
      <c r="D161" s="244" t="s">
        <v>157</v>
      </c>
      <c r="E161" s="245" t="s">
        <v>1</v>
      </c>
      <c r="F161" s="246" t="s">
        <v>198</v>
      </c>
      <c r="G161" s="243"/>
      <c r="H161" s="247">
        <v>8.5519999999999996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157</v>
      </c>
      <c r="AU161" s="253" t="s">
        <v>90</v>
      </c>
      <c r="AV161" s="13" t="s">
        <v>90</v>
      </c>
      <c r="AW161" s="13" t="s">
        <v>36</v>
      </c>
      <c r="AX161" s="13" t="s">
        <v>80</v>
      </c>
      <c r="AY161" s="253" t="s">
        <v>148</v>
      </c>
    </row>
    <row r="162" s="13" customFormat="1">
      <c r="A162" s="13"/>
      <c r="B162" s="242"/>
      <c r="C162" s="243"/>
      <c r="D162" s="244" t="s">
        <v>157</v>
      </c>
      <c r="E162" s="245" t="s">
        <v>1</v>
      </c>
      <c r="F162" s="246" t="s">
        <v>199</v>
      </c>
      <c r="G162" s="243"/>
      <c r="H162" s="247">
        <v>50.506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157</v>
      </c>
      <c r="AU162" s="253" t="s">
        <v>90</v>
      </c>
      <c r="AV162" s="13" t="s">
        <v>90</v>
      </c>
      <c r="AW162" s="13" t="s">
        <v>36</v>
      </c>
      <c r="AX162" s="13" t="s">
        <v>80</v>
      </c>
      <c r="AY162" s="253" t="s">
        <v>148</v>
      </c>
    </row>
    <row r="163" s="13" customFormat="1">
      <c r="A163" s="13"/>
      <c r="B163" s="242"/>
      <c r="C163" s="243"/>
      <c r="D163" s="244" t="s">
        <v>157</v>
      </c>
      <c r="E163" s="245" t="s">
        <v>1</v>
      </c>
      <c r="F163" s="246" t="s">
        <v>200</v>
      </c>
      <c r="G163" s="243"/>
      <c r="H163" s="247">
        <v>125.038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157</v>
      </c>
      <c r="AU163" s="253" t="s">
        <v>90</v>
      </c>
      <c r="AV163" s="13" t="s">
        <v>90</v>
      </c>
      <c r="AW163" s="13" t="s">
        <v>36</v>
      </c>
      <c r="AX163" s="13" t="s">
        <v>80</v>
      </c>
      <c r="AY163" s="253" t="s">
        <v>148</v>
      </c>
    </row>
    <row r="164" s="13" customFormat="1">
      <c r="A164" s="13"/>
      <c r="B164" s="242"/>
      <c r="C164" s="243"/>
      <c r="D164" s="244" t="s">
        <v>157</v>
      </c>
      <c r="E164" s="245" t="s">
        <v>1</v>
      </c>
      <c r="F164" s="246" t="s">
        <v>201</v>
      </c>
      <c r="G164" s="243"/>
      <c r="H164" s="247">
        <v>44.639000000000003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157</v>
      </c>
      <c r="AU164" s="253" t="s">
        <v>90</v>
      </c>
      <c r="AV164" s="13" t="s">
        <v>90</v>
      </c>
      <c r="AW164" s="13" t="s">
        <v>36</v>
      </c>
      <c r="AX164" s="13" t="s">
        <v>80</v>
      </c>
      <c r="AY164" s="253" t="s">
        <v>148</v>
      </c>
    </row>
    <row r="165" s="13" customFormat="1">
      <c r="A165" s="13"/>
      <c r="B165" s="242"/>
      <c r="C165" s="243"/>
      <c r="D165" s="244" t="s">
        <v>157</v>
      </c>
      <c r="E165" s="245" t="s">
        <v>1</v>
      </c>
      <c r="F165" s="246" t="s">
        <v>202</v>
      </c>
      <c r="G165" s="243"/>
      <c r="H165" s="247">
        <v>54.536000000000001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157</v>
      </c>
      <c r="AU165" s="253" t="s">
        <v>90</v>
      </c>
      <c r="AV165" s="13" t="s">
        <v>90</v>
      </c>
      <c r="AW165" s="13" t="s">
        <v>36</v>
      </c>
      <c r="AX165" s="13" t="s">
        <v>80</v>
      </c>
      <c r="AY165" s="253" t="s">
        <v>148</v>
      </c>
    </row>
    <row r="166" s="13" customFormat="1">
      <c r="A166" s="13"/>
      <c r="B166" s="242"/>
      <c r="C166" s="243"/>
      <c r="D166" s="244" t="s">
        <v>157</v>
      </c>
      <c r="E166" s="245" t="s">
        <v>1</v>
      </c>
      <c r="F166" s="246" t="s">
        <v>203</v>
      </c>
      <c r="G166" s="243"/>
      <c r="H166" s="247">
        <v>30.280999999999999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157</v>
      </c>
      <c r="AU166" s="253" t="s">
        <v>90</v>
      </c>
      <c r="AV166" s="13" t="s">
        <v>90</v>
      </c>
      <c r="AW166" s="13" t="s">
        <v>36</v>
      </c>
      <c r="AX166" s="13" t="s">
        <v>80</v>
      </c>
      <c r="AY166" s="253" t="s">
        <v>148</v>
      </c>
    </row>
    <row r="167" s="13" customFormat="1">
      <c r="A167" s="13"/>
      <c r="B167" s="242"/>
      <c r="C167" s="243"/>
      <c r="D167" s="244" t="s">
        <v>157</v>
      </c>
      <c r="E167" s="245" t="s">
        <v>1</v>
      </c>
      <c r="F167" s="246" t="s">
        <v>204</v>
      </c>
      <c r="G167" s="243"/>
      <c r="H167" s="247">
        <v>28.850000000000001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157</v>
      </c>
      <c r="AU167" s="253" t="s">
        <v>90</v>
      </c>
      <c r="AV167" s="13" t="s">
        <v>90</v>
      </c>
      <c r="AW167" s="13" t="s">
        <v>36</v>
      </c>
      <c r="AX167" s="13" t="s">
        <v>80</v>
      </c>
      <c r="AY167" s="253" t="s">
        <v>148</v>
      </c>
    </row>
    <row r="168" s="13" customFormat="1">
      <c r="A168" s="13"/>
      <c r="B168" s="242"/>
      <c r="C168" s="243"/>
      <c r="D168" s="244" t="s">
        <v>157</v>
      </c>
      <c r="E168" s="245" t="s">
        <v>1</v>
      </c>
      <c r="F168" s="246" t="s">
        <v>205</v>
      </c>
      <c r="G168" s="243"/>
      <c r="H168" s="247">
        <v>24.422999999999998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157</v>
      </c>
      <c r="AU168" s="253" t="s">
        <v>90</v>
      </c>
      <c r="AV168" s="13" t="s">
        <v>90</v>
      </c>
      <c r="AW168" s="13" t="s">
        <v>36</v>
      </c>
      <c r="AX168" s="13" t="s">
        <v>80</v>
      </c>
      <c r="AY168" s="253" t="s">
        <v>148</v>
      </c>
    </row>
    <row r="169" s="13" customFormat="1">
      <c r="A169" s="13"/>
      <c r="B169" s="242"/>
      <c r="C169" s="243"/>
      <c r="D169" s="244" t="s">
        <v>157</v>
      </c>
      <c r="E169" s="245" t="s">
        <v>1</v>
      </c>
      <c r="F169" s="246" t="s">
        <v>206</v>
      </c>
      <c r="G169" s="243"/>
      <c r="H169" s="247">
        <v>13.798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157</v>
      </c>
      <c r="AU169" s="253" t="s">
        <v>90</v>
      </c>
      <c r="AV169" s="13" t="s">
        <v>90</v>
      </c>
      <c r="AW169" s="13" t="s">
        <v>36</v>
      </c>
      <c r="AX169" s="13" t="s">
        <v>80</v>
      </c>
      <c r="AY169" s="253" t="s">
        <v>148</v>
      </c>
    </row>
    <row r="170" s="13" customFormat="1">
      <c r="A170" s="13"/>
      <c r="B170" s="242"/>
      <c r="C170" s="243"/>
      <c r="D170" s="244" t="s">
        <v>157</v>
      </c>
      <c r="E170" s="245" t="s">
        <v>1</v>
      </c>
      <c r="F170" s="246" t="s">
        <v>207</v>
      </c>
      <c r="G170" s="243"/>
      <c r="H170" s="247">
        <v>-0.871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157</v>
      </c>
      <c r="AU170" s="253" t="s">
        <v>90</v>
      </c>
      <c r="AV170" s="13" t="s">
        <v>90</v>
      </c>
      <c r="AW170" s="13" t="s">
        <v>36</v>
      </c>
      <c r="AX170" s="13" t="s">
        <v>80</v>
      </c>
      <c r="AY170" s="253" t="s">
        <v>148</v>
      </c>
    </row>
    <row r="171" s="13" customFormat="1">
      <c r="A171" s="13"/>
      <c r="B171" s="242"/>
      <c r="C171" s="243"/>
      <c r="D171" s="244" t="s">
        <v>157</v>
      </c>
      <c r="E171" s="245" t="s">
        <v>1</v>
      </c>
      <c r="F171" s="246" t="s">
        <v>208</v>
      </c>
      <c r="G171" s="243"/>
      <c r="H171" s="247">
        <v>24.983000000000001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157</v>
      </c>
      <c r="AU171" s="253" t="s">
        <v>90</v>
      </c>
      <c r="AV171" s="13" t="s">
        <v>90</v>
      </c>
      <c r="AW171" s="13" t="s">
        <v>36</v>
      </c>
      <c r="AX171" s="13" t="s">
        <v>80</v>
      </c>
      <c r="AY171" s="253" t="s">
        <v>148</v>
      </c>
    </row>
    <row r="172" s="13" customFormat="1">
      <c r="A172" s="13"/>
      <c r="B172" s="242"/>
      <c r="C172" s="243"/>
      <c r="D172" s="244" t="s">
        <v>157</v>
      </c>
      <c r="E172" s="245" t="s">
        <v>1</v>
      </c>
      <c r="F172" s="246" t="s">
        <v>209</v>
      </c>
      <c r="G172" s="243"/>
      <c r="H172" s="247">
        <v>12.927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157</v>
      </c>
      <c r="AU172" s="253" t="s">
        <v>90</v>
      </c>
      <c r="AV172" s="13" t="s">
        <v>90</v>
      </c>
      <c r="AW172" s="13" t="s">
        <v>36</v>
      </c>
      <c r="AX172" s="13" t="s">
        <v>80</v>
      </c>
      <c r="AY172" s="253" t="s">
        <v>148</v>
      </c>
    </row>
    <row r="173" s="13" customFormat="1">
      <c r="A173" s="13"/>
      <c r="B173" s="242"/>
      <c r="C173" s="243"/>
      <c r="D173" s="244" t="s">
        <v>157</v>
      </c>
      <c r="E173" s="245" t="s">
        <v>1</v>
      </c>
      <c r="F173" s="246" t="s">
        <v>210</v>
      </c>
      <c r="G173" s="243"/>
      <c r="H173" s="247">
        <v>49.523000000000003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157</v>
      </c>
      <c r="AU173" s="253" t="s">
        <v>90</v>
      </c>
      <c r="AV173" s="13" t="s">
        <v>90</v>
      </c>
      <c r="AW173" s="13" t="s">
        <v>36</v>
      </c>
      <c r="AX173" s="13" t="s">
        <v>80</v>
      </c>
      <c r="AY173" s="253" t="s">
        <v>148</v>
      </c>
    </row>
    <row r="174" s="14" customFormat="1">
      <c r="A174" s="14"/>
      <c r="B174" s="254"/>
      <c r="C174" s="255"/>
      <c r="D174" s="244" t="s">
        <v>157</v>
      </c>
      <c r="E174" s="256" t="s">
        <v>1</v>
      </c>
      <c r="F174" s="257" t="s">
        <v>166</v>
      </c>
      <c r="G174" s="255"/>
      <c r="H174" s="258">
        <v>467.18500000000012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157</v>
      </c>
      <c r="AU174" s="264" t="s">
        <v>90</v>
      </c>
      <c r="AV174" s="14" t="s">
        <v>155</v>
      </c>
      <c r="AW174" s="14" t="s">
        <v>36</v>
      </c>
      <c r="AX174" s="14" t="s">
        <v>88</v>
      </c>
      <c r="AY174" s="264" t="s">
        <v>148</v>
      </c>
    </row>
    <row r="175" s="2" customFormat="1" ht="24.15" customHeight="1">
      <c r="A175" s="39"/>
      <c r="B175" s="40"/>
      <c r="C175" s="228" t="s">
        <v>211</v>
      </c>
      <c r="D175" s="228" t="s">
        <v>151</v>
      </c>
      <c r="E175" s="229" t="s">
        <v>212</v>
      </c>
      <c r="F175" s="230" t="s">
        <v>213</v>
      </c>
      <c r="G175" s="231" t="s">
        <v>161</v>
      </c>
      <c r="H175" s="232">
        <v>27.498000000000001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45</v>
      </c>
      <c r="O175" s="92"/>
      <c r="P175" s="238">
        <f>O175*H175</f>
        <v>0</v>
      </c>
      <c r="Q175" s="238">
        <v>0.0080000000000000002</v>
      </c>
      <c r="R175" s="238">
        <f>Q175*H175</f>
        <v>0.21998400000000001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155</v>
      </c>
      <c r="AT175" s="240" t="s">
        <v>151</v>
      </c>
      <c r="AU175" s="240" t="s">
        <v>90</v>
      </c>
      <c r="AY175" s="18" t="s">
        <v>148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88</v>
      </c>
      <c r="BK175" s="241">
        <f>ROUND(I175*H175,2)</f>
        <v>0</v>
      </c>
      <c r="BL175" s="18" t="s">
        <v>155</v>
      </c>
      <c r="BM175" s="240" t="s">
        <v>214</v>
      </c>
    </row>
    <row r="176" s="15" customFormat="1">
      <c r="A176" s="15"/>
      <c r="B176" s="265"/>
      <c r="C176" s="266"/>
      <c r="D176" s="244" t="s">
        <v>157</v>
      </c>
      <c r="E176" s="267" t="s">
        <v>1</v>
      </c>
      <c r="F176" s="268" t="s">
        <v>215</v>
      </c>
      <c r="G176" s="266"/>
      <c r="H176" s="267" t="s">
        <v>1</v>
      </c>
      <c r="I176" s="269"/>
      <c r="J176" s="266"/>
      <c r="K176" s="266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157</v>
      </c>
      <c r="AU176" s="274" t="s">
        <v>90</v>
      </c>
      <c r="AV176" s="15" t="s">
        <v>88</v>
      </c>
      <c r="AW176" s="15" t="s">
        <v>36</v>
      </c>
      <c r="AX176" s="15" t="s">
        <v>80</v>
      </c>
      <c r="AY176" s="274" t="s">
        <v>148</v>
      </c>
    </row>
    <row r="177" s="13" customFormat="1">
      <c r="A177" s="13"/>
      <c r="B177" s="242"/>
      <c r="C177" s="243"/>
      <c r="D177" s="244" t="s">
        <v>157</v>
      </c>
      <c r="E177" s="245" t="s">
        <v>1</v>
      </c>
      <c r="F177" s="246" t="s">
        <v>216</v>
      </c>
      <c r="G177" s="243"/>
      <c r="H177" s="247">
        <v>27.498000000000001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157</v>
      </c>
      <c r="AU177" s="253" t="s">
        <v>90</v>
      </c>
      <c r="AV177" s="13" t="s">
        <v>90</v>
      </c>
      <c r="AW177" s="13" t="s">
        <v>36</v>
      </c>
      <c r="AX177" s="13" t="s">
        <v>80</v>
      </c>
      <c r="AY177" s="253" t="s">
        <v>148</v>
      </c>
    </row>
    <row r="178" s="14" customFormat="1">
      <c r="A178" s="14"/>
      <c r="B178" s="254"/>
      <c r="C178" s="255"/>
      <c r="D178" s="244" t="s">
        <v>157</v>
      </c>
      <c r="E178" s="256" t="s">
        <v>1</v>
      </c>
      <c r="F178" s="257" t="s">
        <v>166</v>
      </c>
      <c r="G178" s="255"/>
      <c r="H178" s="258">
        <v>27.498000000000001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4" t="s">
        <v>157</v>
      </c>
      <c r="AU178" s="264" t="s">
        <v>90</v>
      </c>
      <c r="AV178" s="14" t="s">
        <v>155</v>
      </c>
      <c r="AW178" s="14" t="s">
        <v>36</v>
      </c>
      <c r="AX178" s="14" t="s">
        <v>88</v>
      </c>
      <c r="AY178" s="264" t="s">
        <v>148</v>
      </c>
    </row>
    <row r="179" s="2" customFormat="1" ht="24.15" customHeight="1">
      <c r="A179" s="39"/>
      <c r="B179" s="40"/>
      <c r="C179" s="228" t="s">
        <v>217</v>
      </c>
      <c r="D179" s="228" t="s">
        <v>151</v>
      </c>
      <c r="E179" s="229" t="s">
        <v>218</v>
      </c>
      <c r="F179" s="230" t="s">
        <v>219</v>
      </c>
      <c r="G179" s="231" t="s">
        <v>161</v>
      </c>
      <c r="H179" s="232">
        <v>136.45699999999999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45</v>
      </c>
      <c r="O179" s="92"/>
      <c r="P179" s="238">
        <f>O179*H179</f>
        <v>0</v>
      </c>
      <c r="Q179" s="238">
        <v>0.015400000000000001</v>
      </c>
      <c r="R179" s="238">
        <f>Q179*H179</f>
        <v>2.1014377999999998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155</v>
      </c>
      <c r="AT179" s="240" t="s">
        <v>151</v>
      </c>
      <c r="AU179" s="240" t="s">
        <v>90</v>
      </c>
      <c r="AY179" s="18" t="s">
        <v>148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88</v>
      </c>
      <c r="BK179" s="241">
        <f>ROUND(I179*H179,2)</f>
        <v>0</v>
      </c>
      <c r="BL179" s="18" t="s">
        <v>155</v>
      </c>
      <c r="BM179" s="240" t="s">
        <v>220</v>
      </c>
    </row>
    <row r="180" s="15" customFormat="1">
      <c r="A180" s="15"/>
      <c r="B180" s="265"/>
      <c r="C180" s="266"/>
      <c r="D180" s="244" t="s">
        <v>157</v>
      </c>
      <c r="E180" s="267" t="s">
        <v>1</v>
      </c>
      <c r="F180" s="268" t="s">
        <v>221</v>
      </c>
      <c r="G180" s="266"/>
      <c r="H180" s="267" t="s">
        <v>1</v>
      </c>
      <c r="I180" s="269"/>
      <c r="J180" s="266"/>
      <c r="K180" s="266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157</v>
      </c>
      <c r="AU180" s="274" t="s">
        <v>90</v>
      </c>
      <c r="AV180" s="15" t="s">
        <v>88</v>
      </c>
      <c r="AW180" s="15" t="s">
        <v>36</v>
      </c>
      <c r="AX180" s="15" t="s">
        <v>80</v>
      </c>
      <c r="AY180" s="274" t="s">
        <v>148</v>
      </c>
    </row>
    <row r="181" s="13" customFormat="1">
      <c r="A181" s="13"/>
      <c r="B181" s="242"/>
      <c r="C181" s="243"/>
      <c r="D181" s="244" t="s">
        <v>157</v>
      </c>
      <c r="E181" s="245" t="s">
        <v>1</v>
      </c>
      <c r="F181" s="246" t="s">
        <v>222</v>
      </c>
      <c r="G181" s="243"/>
      <c r="H181" s="247">
        <v>2.8500000000000001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157</v>
      </c>
      <c r="AU181" s="253" t="s">
        <v>90</v>
      </c>
      <c r="AV181" s="13" t="s">
        <v>90</v>
      </c>
      <c r="AW181" s="13" t="s">
        <v>36</v>
      </c>
      <c r="AX181" s="13" t="s">
        <v>80</v>
      </c>
      <c r="AY181" s="253" t="s">
        <v>148</v>
      </c>
    </row>
    <row r="182" s="13" customFormat="1">
      <c r="A182" s="13"/>
      <c r="B182" s="242"/>
      <c r="C182" s="243"/>
      <c r="D182" s="244" t="s">
        <v>157</v>
      </c>
      <c r="E182" s="245" t="s">
        <v>1</v>
      </c>
      <c r="F182" s="246" t="s">
        <v>223</v>
      </c>
      <c r="G182" s="243"/>
      <c r="H182" s="247">
        <v>66.840000000000003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157</v>
      </c>
      <c r="AU182" s="253" t="s">
        <v>90</v>
      </c>
      <c r="AV182" s="13" t="s">
        <v>90</v>
      </c>
      <c r="AW182" s="13" t="s">
        <v>36</v>
      </c>
      <c r="AX182" s="13" t="s">
        <v>80</v>
      </c>
      <c r="AY182" s="253" t="s">
        <v>148</v>
      </c>
    </row>
    <row r="183" s="13" customFormat="1">
      <c r="A183" s="13"/>
      <c r="B183" s="242"/>
      <c r="C183" s="243"/>
      <c r="D183" s="244" t="s">
        <v>157</v>
      </c>
      <c r="E183" s="245" t="s">
        <v>1</v>
      </c>
      <c r="F183" s="246" t="s">
        <v>224</v>
      </c>
      <c r="G183" s="243"/>
      <c r="H183" s="247">
        <v>2.4380000000000002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157</v>
      </c>
      <c r="AU183" s="253" t="s">
        <v>90</v>
      </c>
      <c r="AV183" s="13" t="s">
        <v>90</v>
      </c>
      <c r="AW183" s="13" t="s">
        <v>36</v>
      </c>
      <c r="AX183" s="13" t="s">
        <v>80</v>
      </c>
      <c r="AY183" s="253" t="s">
        <v>148</v>
      </c>
    </row>
    <row r="184" s="15" customFormat="1">
      <c r="A184" s="15"/>
      <c r="B184" s="265"/>
      <c r="C184" s="266"/>
      <c r="D184" s="244" t="s">
        <v>157</v>
      </c>
      <c r="E184" s="267" t="s">
        <v>1</v>
      </c>
      <c r="F184" s="268" t="s">
        <v>225</v>
      </c>
      <c r="G184" s="266"/>
      <c r="H184" s="267" t="s">
        <v>1</v>
      </c>
      <c r="I184" s="269"/>
      <c r="J184" s="266"/>
      <c r="K184" s="266"/>
      <c r="L184" s="270"/>
      <c r="M184" s="271"/>
      <c r="N184" s="272"/>
      <c r="O184" s="272"/>
      <c r="P184" s="272"/>
      <c r="Q184" s="272"/>
      <c r="R184" s="272"/>
      <c r="S184" s="272"/>
      <c r="T184" s="27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4" t="s">
        <v>157</v>
      </c>
      <c r="AU184" s="274" t="s">
        <v>90</v>
      </c>
      <c r="AV184" s="15" t="s">
        <v>88</v>
      </c>
      <c r="AW184" s="15" t="s">
        <v>36</v>
      </c>
      <c r="AX184" s="15" t="s">
        <v>80</v>
      </c>
      <c r="AY184" s="274" t="s">
        <v>148</v>
      </c>
    </row>
    <row r="185" s="15" customFormat="1">
      <c r="A185" s="15"/>
      <c r="B185" s="265"/>
      <c r="C185" s="266"/>
      <c r="D185" s="244" t="s">
        <v>157</v>
      </c>
      <c r="E185" s="267" t="s">
        <v>1</v>
      </c>
      <c r="F185" s="268" t="s">
        <v>226</v>
      </c>
      <c r="G185" s="266"/>
      <c r="H185" s="267" t="s">
        <v>1</v>
      </c>
      <c r="I185" s="269"/>
      <c r="J185" s="266"/>
      <c r="K185" s="266"/>
      <c r="L185" s="270"/>
      <c r="M185" s="271"/>
      <c r="N185" s="272"/>
      <c r="O185" s="272"/>
      <c r="P185" s="272"/>
      <c r="Q185" s="272"/>
      <c r="R185" s="272"/>
      <c r="S185" s="272"/>
      <c r="T185" s="27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4" t="s">
        <v>157</v>
      </c>
      <c r="AU185" s="274" t="s">
        <v>90</v>
      </c>
      <c r="AV185" s="15" t="s">
        <v>88</v>
      </c>
      <c r="AW185" s="15" t="s">
        <v>36</v>
      </c>
      <c r="AX185" s="15" t="s">
        <v>80</v>
      </c>
      <c r="AY185" s="274" t="s">
        <v>148</v>
      </c>
    </row>
    <row r="186" s="15" customFormat="1">
      <c r="A186" s="15"/>
      <c r="B186" s="265"/>
      <c r="C186" s="266"/>
      <c r="D186" s="244" t="s">
        <v>157</v>
      </c>
      <c r="E186" s="267" t="s">
        <v>1</v>
      </c>
      <c r="F186" s="268" t="s">
        <v>227</v>
      </c>
      <c r="G186" s="266"/>
      <c r="H186" s="267" t="s">
        <v>1</v>
      </c>
      <c r="I186" s="269"/>
      <c r="J186" s="266"/>
      <c r="K186" s="266"/>
      <c r="L186" s="270"/>
      <c r="M186" s="271"/>
      <c r="N186" s="272"/>
      <c r="O186" s="272"/>
      <c r="P186" s="272"/>
      <c r="Q186" s="272"/>
      <c r="R186" s="272"/>
      <c r="S186" s="272"/>
      <c r="T186" s="27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4" t="s">
        <v>157</v>
      </c>
      <c r="AU186" s="274" t="s">
        <v>90</v>
      </c>
      <c r="AV186" s="15" t="s">
        <v>88</v>
      </c>
      <c r="AW186" s="15" t="s">
        <v>36</v>
      </c>
      <c r="AX186" s="15" t="s">
        <v>80</v>
      </c>
      <c r="AY186" s="274" t="s">
        <v>148</v>
      </c>
    </row>
    <row r="187" s="13" customFormat="1">
      <c r="A187" s="13"/>
      <c r="B187" s="242"/>
      <c r="C187" s="243"/>
      <c r="D187" s="244" t="s">
        <v>157</v>
      </c>
      <c r="E187" s="245" t="s">
        <v>1</v>
      </c>
      <c r="F187" s="246" t="s">
        <v>228</v>
      </c>
      <c r="G187" s="243"/>
      <c r="H187" s="247">
        <v>14.24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157</v>
      </c>
      <c r="AU187" s="253" t="s">
        <v>90</v>
      </c>
      <c r="AV187" s="13" t="s">
        <v>90</v>
      </c>
      <c r="AW187" s="13" t="s">
        <v>36</v>
      </c>
      <c r="AX187" s="13" t="s">
        <v>80</v>
      </c>
      <c r="AY187" s="253" t="s">
        <v>148</v>
      </c>
    </row>
    <row r="188" s="13" customFormat="1">
      <c r="A188" s="13"/>
      <c r="B188" s="242"/>
      <c r="C188" s="243"/>
      <c r="D188" s="244" t="s">
        <v>157</v>
      </c>
      <c r="E188" s="245" t="s">
        <v>1</v>
      </c>
      <c r="F188" s="246" t="s">
        <v>229</v>
      </c>
      <c r="G188" s="243"/>
      <c r="H188" s="247">
        <v>7.524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157</v>
      </c>
      <c r="AU188" s="253" t="s">
        <v>90</v>
      </c>
      <c r="AV188" s="13" t="s">
        <v>90</v>
      </c>
      <c r="AW188" s="13" t="s">
        <v>36</v>
      </c>
      <c r="AX188" s="13" t="s">
        <v>80</v>
      </c>
      <c r="AY188" s="253" t="s">
        <v>148</v>
      </c>
    </row>
    <row r="189" s="13" customFormat="1">
      <c r="A189" s="13"/>
      <c r="B189" s="242"/>
      <c r="C189" s="243"/>
      <c r="D189" s="244" t="s">
        <v>157</v>
      </c>
      <c r="E189" s="245" t="s">
        <v>1</v>
      </c>
      <c r="F189" s="246" t="s">
        <v>230</v>
      </c>
      <c r="G189" s="243"/>
      <c r="H189" s="247">
        <v>5.5800000000000001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157</v>
      </c>
      <c r="AU189" s="253" t="s">
        <v>90</v>
      </c>
      <c r="AV189" s="13" t="s">
        <v>90</v>
      </c>
      <c r="AW189" s="13" t="s">
        <v>36</v>
      </c>
      <c r="AX189" s="13" t="s">
        <v>80</v>
      </c>
      <c r="AY189" s="253" t="s">
        <v>148</v>
      </c>
    </row>
    <row r="190" s="13" customFormat="1">
      <c r="A190" s="13"/>
      <c r="B190" s="242"/>
      <c r="C190" s="243"/>
      <c r="D190" s="244" t="s">
        <v>157</v>
      </c>
      <c r="E190" s="245" t="s">
        <v>1</v>
      </c>
      <c r="F190" s="246" t="s">
        <v>231</v>
      </c>
      <c r="G190" s="243"/>
      <c r="H190" s="247">
        <v>15.039999999999999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157</v>
      </c>
      <c r="AU190" s="253" t="s">
        <v>90</v>
      </c>
      <c r="AV190" s="13" t="s">
        <v>90</v>
      </c>
      <c r="AW190" s="13" t="s">
        <v>36</v>
      </c>
      <c r="AX190" s="13" t="s">
        <v>80</v>
      </c>
      <c r="AY190" s="253" t="s">
        <v>148</v>
      </c>
    </row>
    <row r="191" s="13" customFormat="1">
      <c r="A191" s="13"/>
      <c r="B191" s="242"/>
      <c r="C191" s="243"/>
      <c r="D191" s="244" t="s">
        <v>157</v>
      </c>
      <c r="E191" s="245" t="s">
        <v>1</v>
      </c>
      <c r="F191" s="246" t="s">
        <v>232</v>
      </c>
      <c r="G191" s="243"/>
      <c r="H191" s="247">
        <v>7.0199999999999996</v>
      </c>
      <c r="I191" s="248"/>
      <c r="J191" s="243"/>
      <c r="K191" s="243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157</v>
      </c>
      <c r="AU191" s="253" t="s">
        <v>90</v>
      </c>
      <c r="AV191" s="13" t="s">
        <v>90</v>
      </c>
      <c r="AW191" s="13" t="s">
        <v>36</v>
      </c>
      <c r="AX191" s="13" t="s">
        <v>80</v>
      </c>
      <c r="AY191" s="253" t="s">
        <v>148</v>
      </c>
    </row>
    <row r="192" s="13" customFormat="1">
      <c r="A192" s="13"/>
      <c r="B192" s="242"/>
      <c r="C192" s="243"/>
      <c r="D192" s="244" t="s">
        <v>157</v>
      </c>
      <c r="E192" s="245" t="s">
        <v>1</v>
      </c>
      <c r="F192" s="246" t="s">
        <v>233</v>
      </c>
      <c r="G192" s="243"/>
      <c r="H192" s="247">
        <v>14.925000000000001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157</v>
      </c>
      <c r="AU192" s="253" t="s">
        <v>90</v>
      </c>
      <c r="AV192" s="13" t="s">
        <v>90</v>
      </c>
      <c r="AW192" s="13" t="s">
        <v>36</v>
      </c>
      <c r="AX192" s="13" t="s">
        <v>80</v>
      </c>
      <c r="AY192" s="253" t="s">
        <v>148</v>
      </c>
    </row>
    <row r="193" s="14" customFormat="1">
      <c r="A193" s="14"/>
      <c r="B193" s="254"/>
      <c r="C193" s="255"/>
      <c r="D193" s="244" t="s">
        <v>157</v>
      </c>
      <c r="E193" s="256" t="s">
        <v>1</v>
      </c>
      <c r="F193" s="257" t="s">
        <v>166</v>
      </c>
      <c r="G193" s="255"/>
      <c r="H193" s="258">
        <v>136.45699999999999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157</v>
      </c>
      <c r="AU193" s="264" t="s">
        <v>90</v>
      </c>
      <c r="AV193" s="14" t="s">
        <v>155</v>
      </c>
      <c r="AW193" s="14" t="s">
        <v>36</v>
      </c>
      <c r="AX193" s="14" t="s">
        <v>88</v>
      </c>
      <c r="AY193" s="264" t="s">
        <v>148</v>
      </c>
    </row>
    <row r="194" s="2" customFormat="1" ht="24.15" customHeight="1">
      <c r="A194" s="39"/>
      <c r="B194" s="40"/>
      <c r="C194" s="228" t="s">
        <v>234</v>
      </c>
      <c r="D194" s="228" t="s">
        <v>151</v>
      </c>
      <c r="E194" s="229" t="s">
        <v>235</v>
      </c>
      <c r="F194" s="230" t="s">
        <v>236</v>
      </c>
      <c r="G194" s="231" t="s">
        <v>161</v>
      </c>
      <c r="H194" s="232">
        <v>345.56599999999997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45</v>
      </c>
      <c r="O194" s="92"/>
      <c r="P194" s="238">
        <f>O194*H194</f>
        <v>0</v>
      </c>
      <c r="Q194" s="238">
        <v>0.018380000000000001</v>
      </c>
      <c r="R194" s="238">
        <f>Q194*H194</f>
        <v>6.3515030799999996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155</v>
      </c>
      <c r="AT194" s="240" t="s">
        <v>151</v>
      </c>
      <c r="AU194" s="240" t="s">
        <v>90</v>
      </c>
      <c r="AY194" s="18" t="s">
        <v>148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88</v>
      </c>
      <c r="BK194" s="241">
        <f>ROUND(I194*H194,2)</f>
        <v>0</v>
      </c>
      <c r="BL194" s="18" t="s">
        <v>155</v>
      </c>
      <c r="BM194" s="240" t="s">
        <v>237</v>
      </c>
    </row>
    <row r="195" s="15" customFormat="1">
      <c r="A195" s="15"/>
      <c r="B195" s="265"/>
      <c r="C195" s="266"/>
      <c r="D195" s="244" t="s">
        <v>157</v>
      </c>
      <c r="E195" s="267" t="s">
        <v>1</v>
      </c>
      <c r="F195" s="268" t="s">
        <v>215</v>
      </c>
      <c r="G195" s="266"/>
      <c r="H195" s="267" t="s">
        <v>1</v>
      </c>
      <c r="I195" s="269"/>
      <c r="J195" s="266"/>
      <c r="K195" s="266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157</v>
      </c>
      <c r="AU195" s="274" t="s">
        <v>90</v>
      </c>
      <c r="AV195" s="15" t="s">
        <v>88</v>
      </c>
      <c r="AW195" s="15" t="s">
        <v>36</v>
      </c>
      <c r="AX195" s="15" t="s">
        <v>80</v>
      </c>
      <c r="AY195" s="274" t="s">
        <v>148</v>
      </c>
    </row>
    <row r="196" s="13" customFormat="1">
      <c r="A196" s="13"/>
      <c r="B196" s="242"/>
      <c r="C196" s="243"/>
      <c r="D196" s="244" t="s">
        <v>157</v>
      </c>
      <c r="E196" s="245" t="s">
        <v>1</v>
      </c>
      <c r="F196" s="246" t="s">
        <v>216</v>
      </c>
      <c r="G196" s="243"/>
      <c r="H196" s="247">
        <v>27.498000000000001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157</v>
      </c>
      <c r="AU196" s="253" t="s">
        <v>90</v>
      </c>
      <c r="AV196" s="13" t="s">
        <v>90</v>
      </c>
      <c r="AW196" s="13" t="s">
        <v>36</v>
      </c>
      <c r="AX196" s="13" t="s">
        <v>80</v>
      </c>
      <c r="AY196" s="253" t="s">
        <v>148</v>
      </c>
    </row>
    <row r="197" s="13" customFormat="1">
      <c r="A197" s="13"/>
      <c r="B197" s="242"/>
      <c r="C197" s="243"/>
      <c r="D197" s="244" t="s">
        <v>157</v>
      </c>
      <c r="E197" s="245" t="s">
        <v>1</v>
      </c>
      <c r="F197" s="246" t="s">
        <v>238</v>
      </c>
      <c r="G197" s="243"/>
      <c r="H197" s="247">
        <v>-12.66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157</v>
      </c>
      <c r="AU197" s="253" t="s">
        <v>90</v>
      </c>
      <c r="AV197" s="13" t="s">
        <v>90</v>
      </c>
      <c r="AW197" s="13" t="s">
        <v>36</v>
      </c>
      <c r="AX197" s="13" t="s">
        <v>80</v>
      </c>
      <c r="AY197" s="253" t="s">
        <v>148</v>
      </c>
    </row>
    <row r="198" s="16" customFormat="1">
      <c r="A198" s="16"/>
      <c r="B198" s="275"/>
      <c r="C198" s="276"/>
      <c r="D198" s="244" t="s">
        <v>157</v>
      </c>
      <c r="E198" s="277" t="s">
        <v>1</v>
      </c>
      <c r="F198" s="278" t="s">
        <v>239</v>
      </c>
      <c r="G198" s="276"/>
      <c r="H198" s="279">
        <v>14.838000000000001</v>
      </c>
      <c r="I198" s="280"/>
      <c r="J198" s="276"/>
      <c r="K198" s="276"/>
      <c r="L198" s="281"/>
      <c r="M198" s="282"/>
      <c r="N198" s="283"/>
      <c r="O198" s="283"/>
      <c r="P198" s="283"/>
      <c r="Q198" s="283"/>
      <c r="R198" s="283"/>
      <c r="S198" s="283"/>
      <c r="T198" s="28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85" t="s">
        <v>157</v>
      </c>
      <c r="AU198" s="285" t="s">
        <v>90</v>
      </c>
      <c r="AV198" s="16" t="s">
        <v>149</v>
      </c>
      <c r="AW198" s="16" t="s">
        <v>36</v>
      </c>
      <c r="AX198" s="16" t="s">
        <v>80</v>
      </c>
      <c r="AY198" s="285" t="s">
        <v>148</v>
      </c>
    </row>
    <row r="199" s="15" customFormat="1">
      <c r="A199" s="15"/>
      <c r="B199" s="265"/>
      <c r="C199" s="266"/>
      <c r="D199" s="244" t="s">
        <v>157</v>
      </c>
      <c r="E199" s="267" t="s">
        <v>1</v>
      </c>
      <c r="F199" s="268" t="s">
        <v>240</v>
      </c>
      <c r="G199" s="266"/>
      <c r="H199" s="267" t="s">
        <v>1</v>
      </c>
      <c r="I199" s="269"/>
      <c r="J199" s="266"/>
      <c r="K199" s="266"/>
      <c r="L199" s="270"/>
      <c r="M199" s="271"/>
      <c r="N199" s="272"/>
      <c r="O199" s="272"/>
      <c r="P199" s="272"/>
      <c r="Q199" s="272"/>
      <c r="R199" s="272"/>
      <c r="S199" s="272"/>
      <c r="T199" s="27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4" t="s">
        <v>157</v>
      </c>
      <c r="AU199" s="274" t="s">
        <v>90</v>
      </c>
      <c r="AV199" s="15" t="s">
        <v>88</v>
      </c>
      <c r="AW199" s="15" t="s">
        <v>36</v>
      </c>
      <c r="AX199" s="15" t="s">
        <v>80</v>
      </c>
      <c r="AY199" s="274" t="s">
        <v>148</v>
      </c>
    </row>
    <row r="200" s="13" customFormat="1">
      <c r="A200" s="13"/>
      <c r="B200" s="242"/>
      <c r="C200" s="243"/>
      <c r="D200" s="244" t="s">
        <v>157</v>
      </c>
      <c r="E200" s="245" t="s">
        <v>1</v>
      </c>
      <c r="F200" s="246" t="s">
        <v>198</v>
      </c>
      <c r="G200" s="243"/>
      <c r="H200" s="247">
        <v>8.5519999999999996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157</v>
      </c>
      <c r="AU200" s="253" t="s">
        <v>90</v>
      </c>
      <c r="AV200" s="13" t="s">
        <v>90</v>
      </c>
      <c r="AW200" s="13" t="s">
        <v>36</v>
      </c>
      <c r="AX200" s="13" t="s">
        <v>80</v>
      </c>
      <c r="AY200" s="253" t="s">
        <v>148</v>
      </c>
    </row>
    <row r="201" s="13" customFormat="1">
      <c r="A201" s="13"/>
      <c r="B201" s="242"/>
      <c r="C201" s="243"/>
      <c r="D201" s="244" t="s">
        <v>157</v>
      </c>
      <c r="E201" s="245" t="s">
        <v>1</v>
      </c>
      <c r="F201" s="246" t="s">
        <v>199</v>
      </c>
      <c r="G201" s="243"/>
      <c r="H201" s="247">
        <v>50.506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157</v>
      </c>
      <c r="AU201" s="253" t="s">
        <v>90</v>
      </c>
      <c r="AV201" s="13" t="s">
        <v>90</v>
      </c>
      <c r="AW201" s="13" t="s">
        <v>36</v>
      </c>
      <c r="AX201" s="13" t="s">
        <v>80</v>
      </c>
      <c r="AY201" s="253" t="s">
        <v>148</v>
      </c>
    </row>
    <row r="202" s="13" customFormat="1">
      <c r="A202" s="13"/>
      <c r="B202" s="242"/>
      <c r="C202" s="243"/>
      <c r="D202" s="244" t="s">
        <v>157</v>
      </c>
      <c r="E202" s="245" t="s">
        <v>1</v>
      </c>
      <c r="F202" s="246" t="s">
        <v>200</v>
      </c>
      <c r="G202" s="243"/>
      <c r="H202" s="247">
        <v>125.038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157</v>
      </c>
      <c r="AU202" s="253" t="s">
        <v>90</v>
      </c>
      <c r="AV202" s="13" t="s">
        <v>90</v>
      </c>
      <c r="AW202" s="13" t="s">
        <v>36</v>
      </c>
      <c r="AX202" s="13" t="s">
        <v>80</v>
      </c>
      <c r="AY202" s="253" t="s">
        <v>148</v>
      </c>
    </row>
    <row r="203" s="13" customFormat="1">
      <c r="A203" s="13"/>
      <c r="B203" s="242"/>
      <c r="C203" s="243"/>
      <c r="D203" s="244" t="s">
        <v>157</v>
      </c>
      <c r="E203" s="245" t="s">
        <v>1</v>
      </c>
      <c r="F203" s="246" t="s">
        <v>201</v>
      </c>
      <c r="G203" s="243"/>
      <c r="H203" s="247">
        <v>44.639000000000003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157</v>
      </c>
      <c r="AU203" s="253" t="s">
        <v>90</v>
      </c>
      <c r="AV203" s="13" t="s">
        <v>90</v>
      </c>
      <c r="AW203" s="13" t="s">
        <v>36</v>
      </c>
      <c r="AX203" s="13" t="s">
        <v>80</v>
      </c>
      <c r="AY203" s="253" t="s">
        <v>148</v>
      </c>
    </row>
    <row r="204" s="13" customFormat="1">
      <c r="A204" s="13"/>
      <c r="B204" s="242"/>
      <c r="C204" s="243"/>
      <c r="D204" s="244" t="s">
        <v>157</v>
      </c>
      <c r="E204" s="245" t="s">
        <v>1</v>
      </c>
      <c r="F204" s="246" t="s">
        <v>202</v>
      </c>
      <c r="G204" s="243"/>
      <c r="H204" s="247">
        <v>54.536000000000001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157</v>
      </c>
      <c r="AU204" s="253" t="s">
        <v>90</v>
      </c>
      <c r="AV204" s="13" t="s">
        <v>90</v>
      </c>
      <c r="AW204" s="13" t="s">
        <v>36</v>
      </c>
      <c r="AX204" s="13" t="s">
        <v>80</v>
      </c>
      <c r="AY204" s="253" t="s">
        <v>148</v>
      </c>
    </row>
    <row r="205" s="13" customFormat="1">
      <c r="A205" s="13"/>
      <c r="B205" s="242"/>
      <c r="C205" s="243"/>
      <c r="D205" s="244" t="s">
        <v>157</v>
      </c>
      <c r="E205" s="245" t="s">
        <v>1</v>
      </c>
      <c r="F205" s="246" t="s">
        <v>203</v>
      </c>
      <c r="G205" s="243"/>
      <c r="H205" s="247">
        <v>30.280999999999999</v>
      </c>
      <c r="I205" s="248"/>
      <c r="J205" s="243"/>
      <c r="K205" s="243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157</v>
      </c>
      <c r="AU205" s="253" t="s">
        <v>90</v>
      </c>
      <c r="AV205" s="13" t="s">
        <v>90</v>
      </c>
      <c r="AW205" s="13" t="s">
        <v>36</v>
      </c>
      <c r="AX205" s="13" t="s">
        <v>80</v>
      </c>
      <c r="AY205" s="253" t="s">
        <v>148</v>
      </c>
    </row>
    <row r="206" s="13" customFormat="1">
      <c r="A206" s="13"/>
      <c r="B206" s="242"/>
      <c r="C206" s="243"/>
      <c r="D206" s="244" t="s">
        <v>157</v>
      </c>
      <c r="E206" s="245" t="s">
        <v>1</v>
      </c>
      <c r="F206" s="246" t="s">
        <v>204</v>
      </c>
      <c r="G206" s="243"/>
      <c r="H206" s="247">
        <v>28.850000000000001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157</v>
      </c>
      <c r="AU206" s="253" t="s">
        <v>90</v>
      </c>
      <c r="AV206" s="13" t="s">
        <v>90</v>
      </c>
      <c r="AW206" s="13" t="s">
        <v>36</v>
      </c>
      <c r="AX206" s="13" t="s">
        <v>80</v>
      </c>
      <c r="AY206" s="253" t="s">
        <v>148</v>
      </c>
    </row>
    <row r="207" s="13" customFormat="1">
      <c r="A207" s="13"/>
      <c r="B207" s="242"/>
      <c r="C207" s="243"/>
      <c r="D207" s="244" t="s">
        <v>157</v>
      </c>
      <c r="E207" s="245" t="s">
        <v>1</v>
      </c>
      <c r="F207" s="246" t="s">
        <v>205</v>
      </c>
      <c r="G207" s="243"/>
      <c r="H207" s="247">
        <v>24.422999999999998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157</v>
      </c>
      <c r="AU207" s="253" t="s">
        <v>90</v>
      </c>
      <c r="AV207" s="13" t="s">
        <v>90</v>
      </c>
      <c r="AW207" s="13" t="s">
        <v>36</v>
      </c>
      <c r="AX207" s="13" t="s">
        <v>80</v>
      </c>
      <c r="AY207" s="253" t="s">
        <v>148</v>
      </c>
    </row>
    <row r="208" s="13" customFormat="1">
      <c r="A208" s="13"/>
      <c r="B208" s="242"/>
      <c r="C208" s="243"/>
      <c r="D208" s="244" t="s">
        <v>157</v>
      </c>
      <c r="E208" s="245" t="s">
        <v>1</v>
      </c>
      <c r="F208" s="246" t="s">
        <v>206</v>
      </c>
      <c r="G208" s="243"/>
      <c r="H208" s="247">
        <v>13.798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157</v>
      </c>
      <c r="AU208" s="253" t="s">
        <v>90</v>
      </c>
      <c r="AV208" s="13" t="s">
        <v>90</v>
      </c>
      <c r="AW208" s="13" t="s">
        <v>36</v>
      </c>
      <c r="AX208" s="13" t="s">
        <v>80</v>
      </c>
      <c r="AY208" s="253" t="s">
        <v>148</v>
      </c>
    </row>
    <row r="209" s="13" customFormat="1">
      <c r="A209" s="13"/>
      <c r="B209" s="242"/>
      <c r="C209" s="243"/>
      <c r="D209" s="244" t="s">
        <v>157</v>
      </c>
      <c r="E209" s="245" t="s">
        <v>1</v>
      </c>
      <c r="F209" s="246" t="s">
        <v>207</v>
      </c>
      <c r="G209" s="243"/>
      <c r="H209" s="247">
        <v>-0.871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157</v>
      </c>
      <c r="AU209" s="253" t="s">
        <v>90</v>
      </c>
      <c r="AV209" s="13" t="s">
        <v>90</v>
      </c>
      <c r="AW209" s="13" t="s">
        <v>36</v>
      </c>
      <c r="AX209" s="13" t="s">
        <v>80</v>
      </c>
      <c r="AY209" s="253" t="s">
        <v>148</v>
      </c>
    </row>
    <row r="210" s="13" customFormat="1">
      <c r="A210" s="13"/>
      <c r="B210" s="242"/>
      <c r="C210" s="243"/>
      <c r="D210" s="244" t="s">
        <v>157</v>
      </c>
      <c r="E210" s="245" t="s">
        <v>1</v>
      </c>
      <c r="F210" s="246" t="s">
        <v>208</v>
      </c>
      <c r="G210" s="243"/>
      <c r="H210" s="247">
        <v>24.983000000000001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157</v>
      </c>
      <c r="AU210" s="253" t="s">
        <v>90</v>
      </c>
      <c r="AV210" s="13" t="s">
        <v>90</v>
      </c>
      <c r="AW210" s="13" t="s">
        <v>36</v>
      </c>
      <c r="AX210" s="13" t="s">
        <v>80</v>
      </c>
      <c r="AY210" s="253" t="s">
        <v>148</v>
      </c>
    </row>
    <row r="211" s="13" customFormat="1">
      <c r="A211" s="13"/>
      <c r="B211" s="242"/>
      <c r="C211" s="243"/>
      <c r="D211" s="244" t="s">
        <v>157</v>
      </c>
      <c r="E211" s="245" t="s">
        <v>1</v>
      </c>
      <c r="F211" s="246" t="s">
        <v>209</v>
      </c>
      <c r="G211" s="243"/>
      <c r="H211" s="247">
        <v>12.927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157</v>
      </c>
      <c r="AU211" s="253" t="s">
        <v>90</v>
      </c>
      <c r="AV211" s="13" t="s">
        <v>90</v>
      </c>
      <c r="AW211" s="13" t="s">
        <v>36</v>
      </c>
      <c r="AX211" s="13" t="s">
        <v>80</v>
      </c>
      <c r="AY211" s="253" t="s">
        <v>148</v>
      </c>
    </row>
    <row r="212" s="13" customFormat="1">
      <c r="A212" s="13"/>
      <c r="B212" s="242"/>
      <c r="C212" s="243"/>
      <c r="D212" s="244" t="s">
        <v>157</v>
      </c>
      <c r="E212" s="245" t="s">
        <v>1</v>
      </c>
      <c r="F212" s="246" t="s">
        <v>210</v>
      </c>
      <c r="G212" s="243"/>
      <c r="H212" s="247">
        <v>49.523000000000003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157</v>
      </c>
      <c r="AU212" s="253" t="s">
        <v>90</v>
      </c>
      <c r="AV212" s="13" t="s">
        <v>90</v>
      </c>
      <c r="AW212" s="13" t="s">
        <v>36</v>
      </c>
      <c r="AX212" s="13" t="s">
        <v>80</v>
      </c>
      <c r="AY212" s="253" t="s">
        <v>148</v>
      </c>
    </row>
    <row r="213" s="16" customFormat="1">
      <c r="A213" s="16"/>
      <c r="B213" s="275"/>
      <c r="C213" s="276"/>
      <c r="D213" s="244" t="s">
        <v>157</v>
      </c>
      <c r="E213" s="277" t="s">
        <v>1</v>
      </c>
      <c r="F213" s="278" t="s">
        <v>239</v>
      </c>
      <c r="G213" s="276"/>
      <c r="H213" s="279">
        <v>467.18500000000012</v>
      </c>
      <c r="I213" s="280"/>
      <c r="J213" s="276"/>
      <c r="K213" s="276"/>
      <c r="L213" s="281"/>
      <c r="M213" s="282"/>
      <c r="N213" s="283"/>
      <c r="O213" s="283"/>
      <c r="P213" s="283"/>
      <c r="Q213" s="283"/>
      <c r="R213" s="283"/>
      <c r="S213" s="283"/>
      <c r="T213" s="284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85" t="s">
        <v>157</v>
      </c>
      <c r="AU213" s="285" t="s">
        <v>90</v>
      </c>
      <c r="AV213" s="16" t="s">
        <v>149</v>
      </c>
      <c r="AW213" s="16" t="s">
        <v>36</v>
      </c>
      <c r="AX213" s="16" t="s">
        <v>80</v>
      </c>
      <c r="AY213" s="285" t="s">
        <v>148</v>
      </c>
    </row>
    <row r="214" s="13" customFormat="1">
      <c r="A214" s="13"/>
      <c r="B214" s="242"/>
      <c r="C214" s="243"/>
      <c r="D214" s="244" t="s">
        <v>157</v>
      </c>
      <c r="E214" s="245" t="s">
        <v>1</v>
      </c>
      <c r="F214" s="246" t="s">
        <v>241</v>
      </c>
      <c r="G214" s="243"/>
      <c r="H214" s="247">
        <v>-136.45699999999999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157</v>
      </c>
      <c r="AU214" s="253" t="s">
        <v>90</v>
      </c>
      <c r="AV214" s="13" t="s">
        <v>90</v>
      </c>
      <c r="AW214" s="13" t="s">
        <v>36</v>
      </c>
      <c r="AX214" s="13" t="s">
        <v>80</v>
      </c>
      <c r="AY214" s="253" t="s">
        <v>148</v>
      </c>
    </row>
    <row r="215" s="16" customFormat="1">
      <c r="A215" s="16"/>
      <c r="B215" s="275"/>
      <c r="C215" s="276"/>
      <c r="D215" s="244" t="s">
        <v>157</v>
      </c>
      <c r="E215" s="277" t="s">
        <v>1</v>
      </c>
      <c r="F215" s="278" t="s">
        <v>239</v>
      </c>
      <c r="G215" s="276"/>
      <c r="H215" s="279">
        <v>-136.45699999999999</v>
      </c>
      <c r="I215" s="280"/>
      <c r="J215" s="276"/>
      <c r="K215" s="276"/>
      <c r="L215" s="281"/>
      <c r="M215" s="282"/>
      <c r="N215" s="283"/>
      <c r="O215" s="283"/>
      <c r="P215" s="283"/>
      <c r="Q215" s="283"/>
      <c r="R215" s="283"/>
      <c r="S215" s="283"/>
      <c r="T215" s="284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85" t="s">
        <v>157</v>
      </c>
      <c r="AU215" s="285" t="s">
        <v>90</v>
      </c>
      <c r="AV215" s="16" t="s">
        <v>149</v>
      </c>
      <c r="AW215" s="16" t="s">
        <v>36</v>
      </c>
      <c r="AX215" s="16" t="s">
        <v>80</v>
      </c>
      <c r="AY215" s="285" t="s">
        <v>148</v>
      </c>
    </row>
    <row r="216" s="14" customFormat="1">
      <c r="A216" s="14"/>
      <c r="B216" s="254"/>
      <c r="C216" s="255"/>
      <c r="D216" s="244" t="s">
        <v>157</v>
      </c>
      <c r="E216" s="256" t="s">
        <v>1</v>
      </c>
      <c r="F216" s="257" t="s">
        <v>166</v>
      </c>
      <c r="G216" s="255"/>
      <c r="H216" s="258">
        <v>345.56600000000014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4" t="s">
        <v>157</v>
      </c>
      <c r="AU216" s="264" t="s">
        <v>90</v>
      </c>
      <c r="AV216" s="14" t="s">
        <v>155</v>
      </c>
      <c r="AW216" s="14" t="s">
        <v>36</v>
      </c>
      <c r="AX216" s="14" t="s">
        <v>88</v>
      </c>
      <c r="AY216" s="264" t="s">
        <v>148</v>
      </c>
    </row>
    <row r="217" s="2" customFormat="1" ht="21.75" customHeight="1">
      <c r="A217" s="39"/>
      <c r="B217" s="40"/>
      <c r="C217" s="228" t="s">
        <v>242</v>
      </c>
      <c r="D217" s="228" t="s">
        <v>151</v>
      </c>
      <c r="E217" s="229" t="s">
        <v>243</v>
      </c>
      <c r="F217" s="230" t="s">
        <v>244</v>
      </c>
      <c r="G217" s="231" t="s">
        <v>161</v>
      </c>
      <c r="H217" s="232">
        <v>12.66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45</v>
      </c>
      <c r="O217" s="92"/>
      <c r="P217" s="238">
        <f>O217*H217</f>
        <v>0</v>
      </c>
      <c r="Q217" s="238">
        <v>0.016199999999999999</v>
      </c>
      <c r="R217" s="238">
        <f>Q217*H217</f>
        <v>0.205092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155</v>
      </c>
      <c r="AT217" s="240" t="s">
        <v>151</v>
      </c>
      <c r="AU217" s="240" t="s">
        <v>90</v>
      </c>
      <c r="AY217" s="18" t="s">
        <v>148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88</v>
      </c>
      <c r="BK217" s="241">
        <f>ROUND(I217*H217,2)</f>
        <v>0</v>
      </c>
      <c r="BL217" s="18" t="s">
        <v>155</v>
      </c>
      <c r="BM217" s="240" t="s">
        <v>245</v>
      </c>
    </row>
    <row r="218" s="13" customFormat="1">
      <c r="A218" s="13"/>
      <c r="B218" s="242"/>
      <c r="C218" s="243"/>
      <c r="D218" s="244" t="s">
        <v>157</v>
      </c>
      <c r="E218" s="245" t="s">
        <v>1</v>
      </c>
      <c r="F218" s="246" t="s">
        <v>246</v>
      </c>
      <c r="G218" s="243"/>
      <c r="H218" s="247">
        <v>12.66</v>
      </c>
      <c r="I218" s="248"/>
      <c r="J218" s="243"/>
      <c r="K218" s="243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157</v>
      </c>
      <c r="AU218" s="253" t="s">
        <v>90</v>
      </c>
      <c r="AV218" s="13" t="s">
        <v>90</v>
      </c>
      <c r="AW218" s="13" t="s">
        <v>36</v>
      </c>
      <c r="AX218" s="13" t="s">
        <v>88</v>
      </c>
      <c r="AY218" s="253" t="s">
        <v>148</v>
      </c>
    </row>
    <row r="219" s="2" customFormat="1" ht="24.15" customHeight="1">
      <c r="A219" s="39"/>
      <c r="B219" s="40"/>
      <c r="C219" s="228" t="s">
        <v>247</v>
      </c>
      <c r="D219" s="228" t="s">
        <v>151</v>
      </c>
      <c r="E219" s="229" t="s">
        <v>248</v>
      </c>
      <c r="F219" s="230" t="s">
        <v>249</v>
      </c>
      <c r="G219" s="231" t="s">
        <v>161</v>
      </c>
      <c r="H219" s="232">
        <v>12.66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45</v>
      </c>
      <c r="O219" s="92"/>
      <c r="P219" s="238">
        <f>O219*H219</f>
        <v>0</v>
      </c>
      <c r="Q219" s="238">
        <v>0.0040000000000000001</v>
      </c>
      <c r="R219" s="238">
        <f>Q219*H219</f>
        <v>0.050640000000000004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155</v>
      </c>
      <c r="AT219" s="240" t="s">
        <v>151</v>
      </c>
      <c r="AU219" s="240" t="s">
        <v>90</v>
      </c>
      <c r="AY219" s="18" t="s">
        <v>148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88</v>
      </c>
      <c r="BK219" s="241">
        <f>ROUND(I219*H219,2)</f>
        <v>0</v>
      </c>
      <c r="BL219" s="18" t="s">
        <v>155</v>
      </c>
      <c r="BM219" s="240" t="s">
        <v>250</v>
      </c>
    </row>
    <row r="220" s="13" customFormat="1">
      <c r="A220" s="13"/>
      <c r="B220" s="242"/>
      <c r="C220" s="243"/>
      <c r="D220" s="244" t="s">
        <v>157</v>
      </c>
      <c r="E220" s="245" t="s">
        <v>1</v>
      </c>
      <c r="F220" s="246" t="s">
        <v>246</v>
      </c>
      <c r="G220" s="243"/>
      <c r="H220" s="247">
        <v>12.66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157</v>
      </c>
      <c r="AU220" s="253" t="s">
        <v>90</v>
      </c>
      <c r="AV220" s="13" t="s">
        <v>90</v>
      </c>
      <c r="AW220" s="13" t="s">
        <v>36</v>
      </c>
      <c r="AX220" s="13" t="s">
        <v>88</v>
      </c>
      <c r="AY220" s="253" t="s">
        <v>148</v>
      </c>
    </row>
    <row r="221" s="2" customFormat="1" ht="24.15" customHeight="1">
      <c r="A221" s="39"/>
      <c r="B221" s="40"/>
      <c r="C221" s="228" t="s">
        <v>251</v>
      </c>
      <c r="D221" s="228" t="s">
        <v>151</v>
      </c>
      <c r="E221" s="229" t="s">
        <v>252</v>
      </c>
      <c r="F221" s="230" t="s">
        <v>253</v>
      </c>
      <c r="G221" s="231" t="s">
        <v>161</v>
      </c>
      <c r="H221" s="232">
        <v>129.40000000000001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45</v>
      </c>
      <c r="O221" s="92"/>
      <c r="P221" s="238">
        <f>O221*H221</f>
        <v>0</v>
      </c>
      <c r="Q221" s="238">
        <v>0.020400000000000001</v>
      </c>
      <c r="R221" s="238">
        <f>Q221*H221</f>
        <v>2.6397600000000003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155</v>
      </c>
      <c r="AT221" s="240" t="s">
        <v>151</v>
      </c>
      <c r="AU221" s="240" t="s">
        <v>90</v>
      </c>
      <c r="AY221" s="18" t="s">
        <v>148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88</v>
      </c>
      <c r="BK221" s="241">
        <f>ROUND(I221*H221,2)</f>
        <v>0</v>
      </c>
      <c r="BL221" s="18" t="s">
        <v>155</v>
      </c>
      <c r="BM221" s="240" t="s">
        <v>254</v>
      </c>
    </row>
    <row r="222" s="15" customFormat="1">
      <c r="A222" s="15"/>
      <c r="B222" s="265"/>
      <c r="C222" s="266"/>
      <c r="D222" s="244" t="s">
        <v>157</v>
      </c>
      <c r="E222" s="267" t="s">
        <v>1</v>
      </c>
      <c r="F222" s="268" t="s">
        <v>255</v>
      </c>
      <c r="G222" s="266"/>
      <c r="H222" s="267" t="s">
        <v>1</v>
      </c>
      <c r="I222" s="269"/>
      <c r="J222" s="266"/>
      <c r="K222" s="266"/>
      <c r="L222" s="270"/>
      <c r="M222" s="271"/>
      <c r="N222" s="272"/>
      <c r="O222" s="272"/>
      <c r="P222" s="272"/>
      <c r="Q222" s="272"/>
      <c r="R222" s="272"/>
      <c r="S222" s="272"/>
      <c r="T222" s="27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4" t="s">
        <v>157</v>
      </c>
      <c r="AU222" s="274" t="s">
        <v>90</v>
      </c>
      <c r="AV222" s="15" t="s">
        <v>88</v>
      </c>
      <c r="AW222" s="15" t="s">
        <v>36</v>
      </c>
      <c r="AX222" s="15" t="s">
        <v>80</v>
      </c>
      <c r="AY222" s="274" t="s">
        <v>148</v>
      </c>
    </row>
    <row r="223" s="15" customFormat="1">
      <c r="A223" s="15"/>
      <c r="B223" s="265"/>
      <c r="C223" s="266"/>
      <c r="D223" s="244" t="s">
        <v>157</v>
      </c>
      <c r="E223" s="267" t="s">
        <v>1</v>
      </c>
      <c r="F223" s="268" t="s">
        <v>256</v>
      </c>
      <c r="G223" s="266"/>
      <c r="H223" s="267" t="s">
        <v>1</v>
      </c>
      <c r="I223" s="269"/>
      <c r="J223" s="266"/>
      <c r="K223" s="266"/>
      <c r="L223" s="270"/>
      <c r="M223" s="271"/>
      <c r="N223" s="272"/>
      <c r="O223" s="272"/>
      <c r="P223" s="272"/>
      <c r="Q223" s="272"/>
      <c r="R223" s="272"/>
      <c r="S223" s="272"/>
      <c r="T223" s="27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4" t="s">
        <v>157</v>
      </c>
      <c r="AU223" s="274" t="s">
        <v>90</v>
      </c>
      <c r="AV223" s="15" t="s">
        <v>88</v>
      </c>
      <c r="AW223" s="15" t="s">
        <v>36</v>
      </c>
      <c r="AX223" s="15" t="s">
        <v>80</v>
      </c>
      <c r="AY223" s="274" t="s">
        <v>148</v>
      </c>
    </row>
    <row r="224" s="13" customFormat="1">
      <c r="A224" s="13"/>
      <c r="B224" s="242"/>
      <c r="C224" s="243"/>
      <c r="D224" s="244" t="s">
        <v>157</v>
      </c>
      <c r="E224" s="245" t="s">
        <v>1</v>
      </c>
      <c r="F224" s="246" t="s">
        <v>257</v>
      </c>
      <c r="G224" s="243"/>
      <c r="H224" s="247">
        <v>74.180000000000007</v>
      </c>
      <c r="I224" s="248"/>
      <c r="J224" s="243"/>
      <c r="K224" s="243"/>
      <c r="L224" s="249"/>
      <c r="M224" s="250"/>
      <c r="N224" s="251"/>
      <c r="O224" s="251"/>
      <c r="P224" s="251"/>
      <c r="Q224" s="251"/>
      <c r="R224" s="251"/>
      <c r="S224" s="251"/>
      <c r="T224" s="25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3" t="s">
        <v>157</v>
      </c>
      <c r="AU224" s="253" t="s">
        <v>90</v>
      </c>
      <c r="AV224" s="13" t="s">
        <v>90</v>
      </c>
      <c r="AW224" s="13" t="s">
        <v>36</v>
      </c>
      <c r="AX224" s="13" t="s">
        <v>80</v>
      </c>
      <c r="AY224" s="253" t="s">
        <v>148</v>
      </c>
    </row>
    <row r="225" s="15" customFormat="1">
      <c r="A225" s="15"/>
      <c r="B225" s="265"/>
      <c r="C225" s="266"/>
      <c r="D225" s="244" t="s">
        <v>157</v>
      </c>
      <c r="E225" s="267" t="s">
        <v>1</v>
      </c>
      <c r="F225" s="268" t="s">
        <v>258</v>
      </c>
      <c r="G225" s="266"/>
      <c r="H225" s="267" t="s">
        <v>1</v>
      </c>
      <c r="I225" s="269"/>
      <c r="J225" s="266"/>
      <c r="K225" s="266"/>
      <c r="L225" s="270"/>
      <c r="M225" s="271"/>
      <c r="N225" s="272"/>
      <c r="O225" s="272"/>
      <c r="P225" s="272"/>
      <c r="Q225" s="272"/>
      <c r="R225" s="272"/>
      <c r="S225" s="272"/>
      <c r="T225" s="27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4" t="s">
        <v>157</v>
      </c>
      <c r="AU225" s="274" t="s">
        <v>90</v>
      </c>
      <c r="AV225" s="15" t="s">
        <v>88</v>
      </c>
      <c r="AW225" s="15" t="s">
        <v>36</v>
      </c>
      <c r="AX225" s="15" t="s">
        <v>80</v>
      </c>
      <c r="AY225" s="274" t="s">
        <v>148</v>
      </c>
    </row>
    <row r="226" s="13" customFormat="1">
      <c r="A226" s="13"/>
      <c r="B226" s="242"/>
      <c r="C226" s="243"/>
      <c r="D226" s="244" t="s">
        <v>157</v>
      </c>
      <c r="E226" s="245" t="s">
        <v>1</v>
      </c>
      <c r="F226" s="246" t="s">
        <v>259</v>
      </c>
      <c r="G226" s="243"/>
      <c r="H226" s="247">
        <v>10.73</v>
      </c>
      <c r="I226" s="248"/>
      <c r="J226" s="243"/>
      <c r="K226" s="243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157</v>
      </c>
      <c r="AU226" s="253" t="s">
        <v>90</v>
      </c>
      <c r="AV226" s="13" t="s">
        <v>90</v>
      </c>
      <c r="AW226" s="13" t="s">
        <v>36</v>
      </c>
      <c r="AX226" s="13" t="s">
        <v>80</v>
      </c>
      <c r="AY226" s="253" t="s">
        <v>148</v>
      </c>
    </row>
    <row r="227" s="13" customFormat="1">
      <c r="A227" s="13"/>
      <c r="B227" s="242"/>
      <c r="C227" s="243"/>
      <c r="D227" s="244" t="s">
        <v>157</v>
      </c>
      <c r="E227" s="245" t="s">
        <v>1</v>
      </c>
      <c r="F227" s="246" t="s">
        <v>260</v>
      </c>
      <c r="G227" s="243"/>
      <c r="H227" s="247">
        <v>5.5899999999999999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157</v>
      </c>
      <c r="AU227" s="253" t="s">
        <v>90</v>
      </c>
      <c r="AV227" s="13" t="s">
        <v>90</v>
      </c>
      <c r="AW227" s="13" t="s">
        <v>36</v>
      </c>
      <c r="AX227" s="13" t="s">
        <v>80</v>
      </c>
      <c r="AY227" s="253" t="s">
        <v>148</v>
      </c>
    </row>
    <row r="228" s="13" customFormat="1">
      <c r="A228" s="13"/>
      <c r="B228" s="242"/>
      <c r="C228" s="243"/>
      <c r="D228" s="244" t="s">
        <v>157</v>
      </c>
      <c r="E228" s="245" t="s">
        <v>1</v>
      </c>
      <c r="F228" s="246" t="s">
        <v>261</v>
      </c>
      <c r="G228" s="243"/>
      <c r="H228" s="247">
        <v>4.5499999999999998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157</v>
      </c>
      <c r="AU228" s="253" t="s">
        <v>90</v>
      </c>
      <c r="AV228" s="13" t="s">
        <v>90</v>
      </c>
      <c r="AW228" s="13" t="s">
        <v>36</v>
      </c>
      <c r="AX228" s="13" t="s">
        <v>80</v>
      </c>
      <c r="AY228" s="253" t="s">
        <v>148</v>
      </c>
    </row>
    <row r="229" s="13" customFormat="1">
      <c r="A229" s="13"/>
      <c r="B229" s="242"/>
      <c r="C229" s="243"/>
      <c r="D229" s="244" t="s">
        <v>157</v>
      </c>
      <c r="E229" s="245" t="s">
        <v>1</v>
      </c>
      <c r="F229" s="246" t="s">
        <v>262</v>
      </c>
      <c r="G229" s="243"/>
      <c r="H229" s="247">
        <v>3.4399999999999999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157</v>
      </c>
      <c r="AU229" s="253" t="s">
        <v>90</v>
      </c>
      <c r="AV229" s="13" t="s">
        <v>90</v>
      </c>
      <c r="AW229" s="13" t="s">
        <v>36</v>
      </c>
      <c r="AX229" s="13" t="s">
        <v>80</v>
      </c>
      <c r="AY229" s="253" t="s">
        <v>148</v>
      </c>
    </row>
    <row r="230" s="13" customFormat="1">
      <c r="A230" s="13"/>
      <c r="B230" s="242"/>
      <c r="C230" s="243"/>
      <c r="D230" s="244" t="s">
        <v>157</v>
      </c>
      <c r="E230" s="245" t="s">
        <v>1</v>
      </c>
      <c r="F230" s="246" t="s">
        <v>263</v>
      </c>
      <c r="G230" s="243"/>
      <c r="H230" s="247">
        <v>1.4099999999999999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157</v>
      </c>
      <c r="AU230" s="253" t="s">
        <v>90</v>
      </c>
      <c r="AV230" s="13" t="s">
        <v>90</v>
      </c>
      <c r="AW230" s="13" t="s">
        <v>36</v>
      </c>
      <c r="AX230" s="13" t="s">
        <v>80</v>
      </c>
      <c r="AY230" s="253" t="s">
        <v>148</v>
      </c>
    </row>
    <row r="231" s="13" customFormat="1">
      <c r="A231" s="13"/>
      <c r="B231" s="242"/>
      <c r="C231" s="243"/>
      <c r="D231" s="244" t="s">
        <v>157</v>
      </c>
      <c r="E231" s="245" t="s">
        <v>1</v>
      </c>
      <c r="F231" s="246" t="s">
        <v>264</v>
      </c>
      <c r="G231" s="243"/>
      <c r="H231" s="247">
        <v>0.84999999999999998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157</v>
      </c>
      <c r="AU231" s="253" t="s">
        <v>90</v>
      </c>
      <c r="AV231" s="13" t="s">
        <v>90</v>
      </c>
      <c r="AW231" s="13" t="s">
        <v>36</v>
      </c>
      <c r="AX231" s="13" t="s">
        <v>80</v>
      </c>
      <c r="AY231" s="253" t="s">
        <v>148</v>
      </c>
    </row>
    <row r="232" s="13" customFormat="1">
      <c r="A232" s="13"/>
      <c r="B232" s="242"/>
      <c r="C232" s="243"/>
      <c r="D232" s="244" t="s">
        <v>157</v>
      </c>
      <c r="E232" s="245" t="s">
        <v>1</v>
      </c>
      <c r="F232" s="246" t="s">
        <v>265</v>
      </c>
      <c r="G232" s="243"/>
      <c r="H232" s="247">
        <v>3.3500000000000001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157</v>
      </c>
      <c r="AU232" s="253" t="s">
        <v>90</v>
      </c>
      <c r="AV232" s="13" t="s">
        <v>90</v>
      </c>
      <c r="AW232" s="13" t="s">
        <v>36</v>
      </c>
      <c r="AX232" s="13" t="s">
        <v>80</v>
      </c>
      <c r="AY232" s="253" t="s">
        <v>148</v>
      </c>
    </row>
    <row r="233" s="13" customFormat="1">
      <c r="A233" s="13"/>
      <c r="B233" s="242"/>
      <c r="C233" s="243"/>
      <c r="D233" s="244" t="s">
        <v>157</v>
      </c>
      <c r="E233" s="245" t="s">
        <v>1</v>
      </c>
      <c r="F233" s="246" t="s">
        <v>266</v>
      </c>
      <c r="G233" s="243"/>
      <c r="H233" s="247">
        <v>1.26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157</v>
      </c>
      <c r="AU233" s="253" t="s">
        <v>90</v>
      </c>
      <c r="AV233" s="13" t="s">
        <v>90</v>
      </c>
      <c r="AW233" s="13" t="s">
        <v>36</v>
      </c>
      <c r="AX233" s="13" t="s">
        <v>80</v>
      </c>
      <c r="AY233" s="253" t="s">
        <v>148</v>
      </c>
    </row>
    <row r="234" s="13" customFormat="1">
      <c r="A234" s="13"/>
      <c r="B234" s="242"/>
      <c r="C234" s="243"/>
      <c r="D234" s="244" t="s">
        <v>157</v>
      </c>
      <c r="E234" s="245" t="s">
        <v>1</v>
      </c>
      <c r="F234" s="246" t="s">
        <v>267</v>
      </c>
      <c r="G234" s="243"/>
      <c r="H234" s="247">
        <v>24.039999999999999</v>
      </c>
      <c r="I234" s="248"/>
      <c r="J234" s="243"/>
      <c r="K234" s="243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157</v>
      </c>
      <c r="AU234" s="253" t="s">
        <v>90</v>
      </c>
      <c r="AV234" s="13" t="s">
        <v>90</v>
      </c>
      <c r="AW234" s="13" t="s">
        <v>36</v>
      </c>
      <c r="AX234" s="13" t="s">
        <v>80</v>
      </c>
      <c r="AY234" s="253" t="s">
        <v>148</v>
      </c>
    </row>
    <row r="235" s="14" customFormat="1">
      <c r="A235" s="14"/>
      <c r="B235" s="254"/>
      <c r="C235" s="255"/>
      <c r="D235" s="244" t="s">
        <v>157</v>
      </c>
      <c r="E235" s="256" t="s">
        <v>1</v>
      </c>
      <c r="F235" s="257" t="s">
        <v>166</v>
      </c>
      <c r="G235" s="255"/>
      <c r="H235" s="258">
        <v>129.40000000000001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4" t="s">
        <v>157</v>
      </c>
      <c r="AU235" s="264" t="s">
        <v>90</v>
      </c>
      <c r="AV235" s="14" t="s">
        <v>155</v>
      </c>
      <c r="AW235" s="14" t="s">
        <v>36</v>
      </c>
      <c r="AX235" s="14" t="s">
        <v>88</v>
      </c>
      <c r="AY235" s="264" t="s">
        <v>148</v>
      </c>
    </row>
    <row r="236" s="2" customFormat="1" ht="24.15" customHeight="1">
      <c r="A236" s="39"/>
      <c r="B236" s="40"/>
      <c r="C236" s="228" t="s">
        <v>268</v>
      </c>
      <c r="D236" s="228" t="s">
        <v>151</v>
      </c>
      <c r="E236" s="229" t="s">
        <v>269</v>
      </c>
      <c r="F236" s="230" t="s">
        <v>270</v>
      </c>
      <c r="G236" s="231" t="s">
        <v>271</v>
      </c>
      <c r="H236" s="232">
        <v>10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45</v>
      </c>
      <c r="O236" s="92"/>
      <c r="P236" s="238">
        <f>O236*H236</f>
        <v>0</v>
      </c>
      <c r="Q236" s="238">
        <v>0.00048000000000000001</v>
      </c>
      <c r="R236" s="238">
        <f>Q236*H236</f>
        <v>0.0048000000000000004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155</v>
      </c>
      <c r="AT236" s="240" t="s">
        <v>151</v>
      </c>
      <c r="AU236" s="240" t="s">
        <v>90</v>
      </c>
      <c r="AY236" s="18" t="s">
        <v>148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88</v>
      </c>
      <c r="BK236" s="241">
        <f>ROUND(I236*H236,2)</f>
        <v>0</v>
      </c>
      <c r="BL236" s="18" t="s">
        <v>155</v>
      </c>
      <c r="BM236" s="240" t="s">
        <v>272</v>
      </c>
    </row>
    <row r="237" s="13" customFormat="1">
      <c r="A237" s="13"/>
      <c r="B237" s="242"/>
      <c r="C237" s="243"/>
      <c r="D237" s="244" t="s">
        <v>157</v>
      </c>
      <c r="E237" s="245" t="s">
        <v>1</v>
      </c>
      <c r="F237" s="246" t="s">
        <v>273</v>
      </c>
      <c r="G237" s="243"/>
      <c r="H237" s="247">
        <v>10</v>
      </c>
      <c r="I237" s="248"/>
      <c r="J237" s="243"/>
      <c r="K237" s="243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157</v>
      </c>
      <c r="AU237" s="253" t="s">
        <v>90</v>
      </c>
      <c r="AV237" s="13" t="s">
        <v>90</v>
      </c>
      <c r="AW237" s="13" t="s">
        <v>36</v>
      </c>
      <c r="AX237" s="13" t="s">
        <v>88</v>
      </c>
      <c r="AY237" s="253" t="s">
        <v>148</v>
      </c>
    </row>
    <row r="238" s="2" customFormat="1" ht="24.15" customHeight="1">
      <c r="A238" s="39"/>
      <c r="B238" s="40"/>
      <c r="C238" s="286" t="s">
        <v>8</v>
      </c>
      <c r="D238" s="286" t="s">
        <v>274</v>
      </c>
      <c r="E238" s="287" t="s">
        <v>275</v>
      </c>
      <c r="F238" s="288" t="s">
        <v>276</v>
      </c>
      <c r="G238" s="289" t="s">
        <v>271</v>
      </c>
      <c r="H238" s="290">
        <v>1</v>
      </c>
      <c r="I238" s="291"/>
      <c r="J238" s="292">
        <f>ROUND(I238*H238,2)</f>
        <v>0</v>
      </c>
      <c r="K238" s="293"/>
      <c r="L238" s="294"/>
      <c r="M238" s="295" t="s">
        <v>1</v>
      </c>
      <c r="N238" s="296" t="s">
        <v>45</v>
      </c>
      <c r="O238" s="92"/>
      <c r="P238" s="238">
        <f>O238*H238</f>
        <v>0</v>
      </c>
      <c r="Q238" s="238">
        <v>0.014579999999999999</v>
      </c>
      <c r="R238" s="238">
        <f>Q238*H238</f>
        <v>0.014579999999999999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211</v>
      </c>
      <c r="AT238" s="240" t="s">
        <v>274</v>
      </c>
      <c r="AU238" s="240" t="s">
        <v>90</v>
      </c>
      <c r="AY238" s="18" t="s">
        <v>148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88</v>
      </c>
      <c r="BK238" s="241">
        <f>ROUND(I238*H238,2)</f>
        <v>0</v>
      </c>
      <c r="BL238" s="18" t="s">
        <v>155</v>
      </c>
      <c r="BM238" s="240" t="s">
        <v>277</v>
      </c>
    </row>
    <row r="239" s="13" customFormat="1">
      <c r="A239" s="13"/>
      <c r="B239" s="242"/>
      <c r="C239" s="243"/>
      <c r="D239" s="244" t="s">
        <v>157</v>
      </c>
      <c r="E239" s="245" t="s">
        <v>1</v>
      </c>
      <c r="F239" s="246" t="s">
        <v>278</v>
      </c>
      <c r="G239" s="243"/>
      <c r="H239" s="247">
        <v>1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157</v>
      </c>
      <c r="AU239" s="253" t="s">
        <v>90</v>
      </c>
      <c r="AV239" s="13" t="s">
        <v>90</v>
      </c>
      <c r="AW239" s="13" t="s">
        <v>36</v>
      </c>
      <c r="AX239" s="13" t="s">
        <v>88</v>
      </c>
      <c r="AY239" s="253" t="s">
        <v>148</v>
      </c>
    </row>
    <row r="240" s="2" customFormat="1" ht="24.15" customHeight="1">
      <c r="A240" s="39"/>
      <c r="B240" s="40"/>
      <c r="C240" s="286" t="s">
        <v>279</v>
      </c>
      <c r="D240" s="286" t="s">
        <v>274</v>
      </c>
      <c r="E240" s="287" t="s">
        <v>280</v>
      </c>
      <c r="F240" s="288" t="s">
        <v>281</v>
      </c>
      <c r="G240" s="289" t="s">
        <v>271</v>
      </c>
      <c r="H240" s="290">
        <v>1</v>
      </c>
      <c r="I240" s="291"/>
      <c r="J240" s="292">
        <f>ROUND(I240*H240,2)</f>
        <v>0</v>
      </c>
      <c r="K240" s="293"/>
      <c r="L240" s="294"/>
      <c r="M240" s="295" t="s">
        <v>1</v>
      </c>
      <c r="N240" s="296" t="s">
        <v>45</v>
      </c>
      <c r="O240" s="92"/>
      <c r="P240" s="238">
        <f>O240*H240</f>
        <v>0</v>
      </c>
      <c r="Q240" s="238">
        <v>0.016240000000000001</v>
      </c>
      <c r="R240" s="238">
        <f>Q240*H240</f>
        <v>0.016240000000000001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211</v>
      </c>
      <c r="AT240" s="240" t="s">
        <v>274</v>
      </c>
      <c r="AU240" s="240" t="s">
        <v>90</v>
      </c>
      <c r="AY240" s="18" t="s">
        <v>148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88</v>
      </c>
      <c r="BK240" s="241">
        <f>ROUND(I240*H240,2)</f>
        <v>0</v>
      </c>
      <c r="BL240" s="18" t="s">
        <v>155</v>
      </c>
      <c r="BM240" s="240" t="s">
        <v>282</v>
      </c>
    </row>
    <row r="241" s="13" customFormat="1">
      <c r="A241" s="13"/>
      <c r="B241" s="242"/>
      <c r="C241" s="243"/>
      <c r="D241" s="244" t="s">
        <v>157</v>
      </c>
      <c r="E241" s="245" t="s">
        <v>1</v>
      </c>
      <c r="F241" s="246" t="s">
        <v>283</v>
      </c>
      <c r="G241" s="243"/>
      <c r="H241" s="247">
        <v>1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157</v>
      </c>
      <c r="AU241" s="253" t="s">
        <v>90</v>
      </c>
      <c r="AV241" s="13" t="s">
        <v>90</v>
      </c>
      <c r="AW241" s="13" t="s">
        <v>36</v>
      </c>
      <c r="AX241" s="13" t="s">
        <v>88</v>
      </c>
      <c r="AY241" s="253" t="s">
        <v>148</v>
      </c>
    </row>
    <row r="242" s="2" customFormat="1" ht="24.15" customHeight="1">
      <c r="A242" s="39"/>
      <c r="B242" s="40"/>
      <c r="C242" s="286" t="s">
        <v>284</v>
      </c>
      <c r="D242" s="286" t="s">
        <v>274</v>
      </c>
      <c r="E242" s="287" t="s">
        <v>285</v>
      </c>
      <c r="F242" s="288" t="s">
        <v>286</v>
      </c>
      <c r="G242" s="289" t="s">
        <v>271</v>
      </c>
      <c r="H242" s="290">
        <v>2</v>
      </c>
      <c r="I242" s="291"/>
      <c r="J242" s="292">
        <f>ROUND(I242*H242,2)</f>
        <v>0</v>
      </c>
      <c r="K242" s="293"/>
      <c r="L242" s="294"/>
      <c r="M242" s="295" t="s">
        <v>1</v>
      </c>
      <c r="N242" s="296" t="s">
        <v>45</v>
      </c>
      <c r="O242" s="92"/>
      <c r="P242" s="238">
        <f>O242*H242</f>
        <v>0</v>
      </c>
      <c r="Q242" s="238">
        <v>0.01521</v>
      </c>
      <c r="R242" s="238">
        <f>Q242*H242</f>
        <v>0.030419999999999999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211</v>
      </c>
      <c r="AT242" s="240" t="s">
        <v>274</v>
      </c>
      <c r="AU242" s="240" t="s">
        <v>90</v>
      </c>
      <c r="AY242" s="18" t="s">
        <v>148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88</v>
      </c>
      <c r="BK242" s="241">
        <f>ROUND(I242*H242,2)</f>
        <v>0</v>
      </c>
      <c r="BL242" s="18" t="s">
        <v>155</v>
      </c>
      <c r="BM242" s="240" t="s">
        <v>287</v>
      </c>
    </row>
    <row r="243" s="13" customFormat="1">
      <c r="A243" s="13"/>
      <c r="B243" s="242"/>
      <c r="C243" s="243"/>
      <c r="D243" s="244" t="s">
        <v>157</v>
      </c>
      <c r="E243" s="245" t="s">
        <v>1</v>
      </c>
      <c r="F243" s="246" t="s">
        <v>288</v>
      </c>
      <c r="G243" s="243"/>
      <c r="H243" s="247">
        <v>1</v>
      </c>
      <c r="I243" s="248"/>
      <c r="J243" s="243"/>
      <c r="K243" s="243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157</v>
      </c>
      <c r="AU243" s="253" t="s">
        <v>90</v>
      </c>
      <c r="AV243" s="13" t="s">
        <v>90</v>
      </c>
      <c r="AW243" s="13" t="s">
        <v>36</v>
      </c>
      <c r="AX243" s="13" t="s">
        <v>80</v>
      </c>
      <c r="AY243" s="253" t="s">
        <v>148</v>
      </c>
    </row>
    <row r="244" s="13" customFormat="1">
      <c r="A244" s="13"/>
      <c r="B244" s="242"/>
      <c r="C244" s="243"/>
      <c r="D244" s="244" t="s">
        <v>157</v>
      </c>
      <c r="E244" s="245" t="s">
        <v>1</v>
      </c>
      <c r="F244" s="246" t="s">
        <v>289</v>
      </c>
      <c r="G244" s="243"/>
      <c r="H244" s="247">
        <v>1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157</v>
      </c>
      <c r="AU244" s="253" t="s">
        <v>90</v>
      </c>
      <c r="AV244" s="13" t="s">
        <v>90</v>
      </c>
      <c r="AW244" s="13" t="s">
        <v>36</v>
      </c>
      <c r="AX244" s="13" t="s">
        <v>80</v>
      </c>
      <c r="AY244" s="253" t="s">
        <v>148</v>
      </c>
    </row>
    <row r="245" s="14" customFormat="1">
      <c r="A245" s="14"/>
      <c r="B245" s="254"/>
      <c r="C245" s="255"/>
      <c r="D245" s="244" t="s">
        <v>157</v>
      </c>
      <c r="E245" s="256" t="s">
        <v>1</v>
      </c>
      <c r="F245" s="257" t="s">
        <v>166</v>
      </c>
      <c r="G245" s="255"/>
      <c r="H245" s="258">
        <v>2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157</v>
      </c>
      <c r="AU245" s="264" t="s">
        <v>90</v>
      </c>
      <c r="AV245" s="14" t="s">
        <v>155</v>
      </c>
      <c r="AW245" s="14" t="s">
        <v>36</v>
      </c>
      <c r="AX245" s="14" t="s">
        <v>88</v>
      </c>
      <c r="AY245" s="264" t="s">
        <v>148</v>
      </c>
    </row>
    <row r="246" s="2" customFormat="1" ht="24.15" customHeight="1">
      <c r="A246" s="39"/>
      <c r="B246" s="40"/>
      <c r="C246" s="286" t="s">
        <v>290</v>
      </c>
      <c r="D246" s="286" t="s">
        <v>274</v>
      </c>
      <c r="E246" s="287" t="s">
        <v>291</v>
      </c>
      <c r="F246" s="288" t="s">
        <v>292</v>
      </c>
      <c r="G246" s="289" t="s">
        <v>271</v>
      </c>
      <c r="H246" s="290">
        <v>6</v>
      </c>
      <c r="I246" s="291"/>
      <c r="J246" s="292">
        <f>ROUND(I246*H246,2)</f>
        <v>0</v>
      </c>
      <c r="K246" s="293"/>
      <c r="L246" s="294"/>
      <c r="M246" s="295" t="s">
        <v>1</v>
      </c>
      <c r="N246" s="296" t="s">
        <v>45</v>
      </c>
      <c r="O246" s="92"/>
      <c r="P246" s="238">
        <f>O246*H246</f>
        <v>0</v>
      </c>
      <c r="Q246" s="238">
        <v>0.014890000000000001</v>
      </c>
      <c r="R246" s="238">
        <f>Q246*H246</f>
        <v>0.089340000000000003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211</v>
      </c>
      <c r="AT246" s="240" t="s">
        <v>274</v>
      </c>
      <c r="AU246" s="240" t="s">
        <v>90</v>
      </c>
      <c r="AY246" s="18" t="s">
        <v>148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88</v>
      </c>
      <c r="BK246" s="241">
        <f>ROUND(I246*H246,2)</f>
        <v>0</v>
      </c>
      <c r="BL246" s="18" t="s">
        <v>155</v>
      </c>
      <c r="BM246" s="240" t="s">
        <v>293</v>
      </c>
    </row>
    <row r="247" s="13" customFormat="1">
      <c r="A247" s="13"/>
      <c r="B247" s="242"/>
      <c r="C247" s="243"/>
      <c r="D247" s="244" t="s">
        <v>157</v>
      </c>
      <c r="E247" s="245" t="s">
        <v>1</v>
      </c>
      <c r="F247" s="246" t="s">
        <v>294</v>
      </c>
      <c r="G247" s="243"/>
      <c r="H247" s="247">
        <v>2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157</v>
      </c>
      <c r="AU247" s="253" t="s">
        <v>90</v>
      </c>
      <c r="AV247" s="13" t="s">
        <v>90</v>
      </c>
      <c r="AW247" s="13" t="s">
        <v>36</v>
      </c>
      <c r="AX247" s="13" t="s">
        <v>80</v>
      </c>
      <c r="AY247" s="253" t="s">
        <v>148</v>
      </c>
    </row>
    <row r="248" s="13" customFormat="1">
      <c r="A248" s="13"/>
      <c r="B248" s="242"/>
      <c r="C248" s="243"/>
      <c r="D248" s="244" t="s">
        <v>157</v>
      </c>
      <c r="E248" s="245" t="s">
        <v>1</v>
      </c>
      <c r="F248" s="246" t="s">
        <v>295</v>
      </c>
      <c r="G248" s="243"/>
      <c r="H248" s="247">
        <v>4</v>
      </c>
      <c r="I248" s="248"/>
      <c r="J248" s="243"/>
      <c r="K248" s="243"/>
      <c r="L248" s="249"/>
      <c r="M248" s="250"/>
      <c r="N248" s="251"/>
      <c r="O248" s="251"/>
      <c r="P248" s="251"/>
      <c r="Q248" s="251"/>
      <c r="R248" s="251"/>
      <c r="S248" s="251"/>
      <c r="T248" s="25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3" t="s">
        <v>157</v>
      </c>
      <c r="AU248" s="253" t="s">
        <v>90</v>
      </c>
      <c r="AV248" s="13" t="s">
        <v>90</v>
      </c>
      <c r="AW248" s="13" t="s">
        <v>36</v>
      </c>
      <c r="AX248" s="13" t="s">
        <v>80</v>
      </c>
      <c r="AY248" s="253" t="s">
        <v>148</v>
      </c>
    </row>
    <row r="249" s="14" customFormat="1">
      <c r="A249" s="14"/>
      <c r="B249" s="254"/>
      <c r="C249" s="255"/>
      <c r="D249" s="244" t="s">
        <v>157</v>
      </c>
      <c r="E249" s="256" t="s">
        <v>1</v>
      </c>
      <c r="F249" s="257" t="s">
        <v>166</v>
      </c>
      <c r="G249" s="255"/>
      <c r="H249" s="258">
        <v>6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4" t="s">
        <v>157</v>
      </c>
      <c r="AU249" s="264" t="s">
        <v>90</v>
      </c>
      <c r="AV249" s="14" t="s">
        <v>155</v>
      </c>
      <c r="AW249" s="14" t="s">
        <v>36</v>
      </c>
      <c r="AX249" s="14" t="s">
        <v>88</v>
      </c>
      <c r="AY249" s="264" t="s">
        <v>148</v>
      </c>
    </row>
    <row r="250" s="2" customFormat="1" ht="24.15" customHeight="1">
      <c r="A250" s="39"/>
      <c r="B250" s="40"/>
      <c r="C250" s="228" t="s">
        <v>296</v>
      </c>
      <c r="D250" s="228" t="s">
        <v>151</v>
      </c>
      <c r="E250" s="229" t="s">
        <v>297</v>
      </c>
      <c r="F250" s="230" t="s">
        <v>298</v>
      </c>
      <c r="G250" s="231" t="s">
        <v>299</v>
      </c>
      <c r="H250" s="232">
        <v>32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45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155</v>
      </c>
      <c r="AT250" s="240" t="s">
        <v>151</v>
      </c>
      <c r="AU250" s="240" t="s">
        <v>90</v>
      </c>
      <c r="AY250" s="18" t="s">
        <v>148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88</v>
      </c>
      <c r="BK250" s="241">
        <f>ROUND(I250*H250,2)</f>
        <v>0</v>
      </c>
      <c r="BL250" s="18" t="s">
        <v>155</v>
      </c>
      <c r="BM250" s="240" t="s">
        <v>300</v>
      </c>
    </row>
    <row r="251" s="12" customFormat="1" ht="22.8" customHeight="1">
      <c r="A251" s="12"/>
      <c r="B251" s="212"/>
      <c r="C251" s="213"/>
      <c r="D251" s="214" t="s">
        <v>79</v>
      </c>
      <c r="E251" s="226" t="s">
        <v>217</v>
      </c>
      <c r="F251" s="226" t="s">
        <v>301</v>
      </c>
      <c r="G251" s="213"/>
      <c r="H251" s="213"/>
      <c r="I251" s="216"/>
      <c r="J251" s="227">
        <f>BK251</f>
        <v>0</v>
      </c>
      <c r="K251" s="213"/>
      <c r="L251" s="218"/>
      <c r="M251" s="219"/>
      <c r="N251" s="220"/>
      <c r="O251" s="220"/>
      <c r="P251" s="221">
        <f>SUM(P252:P313)</f>
        <v>0</v>
      </c>
      <c r="Q251" s="220"/>
      <c r="R251" s="221">
        <f>SUM(R252:R313)</f>
        <v>0.036143499999999995</v>
      </c>
      <c r="S251" s="220"/>
      <c r="T251" s="222">
        <f>SUM(T252:T313)</f>
        <v>24.751607999999997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3" t="s">
        <v>88</v>
      </c>
      <c r="AT251" s="224" t="s">
        <v>79</v>
      </c>
      <c r="AU251" s="224" t="s">
        <v>88</v>
      </c>
      <c r="AY251" s="223" t="s">
        <v>148</v>
      </c>
      <c r="BK251" s="225">
        <f>SUM(BK252:BK313)</f>
        <v>0</v>
      </c>
    </row>
    <row r="252" s="2" customFormat="1" ht="24.15" customHeight="1">
      <c r="A252" s="39"/>
      <c r="B252" s="40"/>
      <c r="C252" s="228" t="s">
        <v>302</v>
      </c>
      <c r="D252" s="228" t="s">
        <v>151</v>
      </c>
      <c r="E252" s="229" t="s">
        <v>303</v>
      </c>
      <c r="F252" s="230" t="s">
        <v>304</v>
      </c>
      <c r="G252" s="231" t="s">
        <v>161</v>
      </c>
      <c r="H252" s="232">
        <v>199.34999999999999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45</v>
      </c>
      <c r="O252" s="92"/>
      <c r="P252" s="238">
        <f>O252*H252</f>
        <v>0</v>
      </c>
      <c r="Q252" s="238">
        <v>5.0000000000000002E-05</v>
      </c>
      <c r="R252" s="238">
        <f>Q252*H252</f>
        <v>0.0099675000000000007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155</v>
      </c>
      <c r="AT252" s="240" t="s">
        <v>151</v>
      </c>
      <c r="AU252" s="240" t="s">
        <v>90</v>
      </c>
      <c r="AY252" s="18" t="s">
        <v>148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88</v>
      </c>
      <c r="BK252" s="241">
        <f>ROUND(I252*H252,2)</f>
        <v>0</v>
      </c>
      <c r="BL252" s="18" t="s">
        <v>155</v>
      </c>
      <c r="BM252" s="240" t="s">
        <v>305</v>
      </c>
    </row>
    <row r="253" s="15" customFormat="1">
      <c r="A253" s="15"/>
      <c r="B253" s="265"/>
      <c r="C253" s="266"/>
      <c r="D253" s="244" t="s">
        <v>157</v>
      </c>
      <c r="E253" s="267" t="s">
        <v>1</v>
      </c>
      <c r="F253" s="268" t="s">
        <v>306</v>
      </c>
      <c r="G253" s="266"/>
      <c r="H253" s="267" t="s">
        <v>1</v>
      </c>
      <c r="I253" s="269"/>
      <c r="J253" s="266"/>
      <c r="K253" s="266"/>
      <c r="L253" s="270"/>
      <c r="M253" s="271"/>
      <c r="N253" s="272"/>
      <c r="O253" s="272"/>
      <c r="P253" s="272"/>
      <c r="Q253" s="272"/>
      <c r="R253" s="272"/>
      <c r="S253" s="272"/>
      <c r="T253" s="27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4" t="s">
        <v>157</v>
      </c>
      <c r="AU253" s="274" t="s">
        <v>90</v>
      </c>
      <c r="AV253" s="15" t="s">
        <v>88</v>
      </c>
      <c r="AW253" s="15" t="s">
        <v>36</v>
      </c>
      <c r="AX253" s="15" t="s">
        <v>80</v>
      </c>
      <c r="AY253" s="274" t="s">
        <v>148</v>
      </c>
    </row>
    <row r="254" s="13" customFormat="1">
      <c r="A254" s="13"/>
      <c r="B254" s="242"/>
      <c r="C254" s="243"/>
      <c r="D254" s="244" t="s">
        <v>157</v>
      </c>
      <c r="E254" s="245" t="s">
        <v>1</v>
      </c>
      <c r="F254" s="246" t="s">
        <v>307</v>
      </c>
      <c r="G254" s="243"/>
      <c r="H254" s="247">
        <v>40</v>
      </c>
      <c r="I254" s="248"/>
      <c r="J254" s="243"/>
      <c r="K254" s="243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157</v>
      </c>
      <c r="AU254" s="253" t="s">
        <v>90</v>
      </c>
      <c r="AV254" s="13" t="s">
        <v>90</v>
      </c>
      <c r="AW254" s="13" t="s">
        <v>36</v>
      </c>
      <c r="AX254" s="13" t="s">
        <v>80</v>
      </c>
      <c r="AY254" s="253" t="s">
        <v>148</v>
      </c>
    </row>
    <row r="255" s="13" customFormat="1">
      <c r="A255" s="13"/>
      <c r="B255" s="242"/>
      <c r="C255" s="243"/>
      <c r="D255" s="244" t="s">
        <v>157</v>
      </c>
      <c r="E255" s="245" t="s">
        <v>1</v>
      </c>
      <c r="F255" s="246" t="s">
        <v>182</v>
      </c>
      <c r="G255" s="243"/>
      <c r="H255" s="247">
        <v>16.969999999999999</v>
      </c>
      <c r="I255" s="248"/>
      <c r="J255" s="243"/>
      <c r="K255" s="243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157</v>
      </c>
      <c r="AU255" s="253" t="s">
        <v>90</v>
      </c>
      <c r="AV255" s="13" t="s">
        <v>90</v>
      </c>
      <c r="AW255" s="13" t="s">
        <v>36</v>
      </c>
      <c r="AX255" s="13" t="s">
        <v>80</v>
      </c>
      <c r="AY255" s="253" t="s">
        <v>148</v>
      </c>
    </row>
    <row r="256" s="13" customFormat="1">
      <c r="A256" s="13"/>
      <c r="B256" s="242"/>
      <c r="C256" s="243"/>
      <c r="D256" s="244" t="s">
        <v>157</v>
      </c>
      <c r="E256" s="245" t="s">
        <v>1</v>
      </c>
      <c r="F256" s="246" t="s">
        <v>308</v>
      </c>
      <c r="G256" s="243"/>
      <c r="H256" s="247">
        <v>74.180000000000007</v>
      </c>
      <c r="I256" s="248"/>
      <c r="J256" s="243"/>
      <c r="K256" s="243"/>
      <c r="L256" s="249"/>
      <c r="M256" s="250"/>
      <c r="N256" s="251"/>
      <c r="O256" s="251"/>
      <c r="P256" s="251"/>
      <c r="Q256" s="251"/>
      <c r="R256" s="251"/>
      <c r="S256" s="251"/>
      <c r="T256" s="25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3" t="s">
        <v>157</v>
      </c>
      <c r="AU256" s="253" t="s">
        <v>90</v>
      </c>
      <c r="AV256" s="13" t="s">
        <v>90</v>
      </c>
      <c r="AW256" s="13" t="s">
        <v>36</v>
      </c>
      <c r="AX256" s="13" t="s">
        <v>80</v>
      </c>
      <c r="AY256" s="253" t="s">
        <v>148</v>
      </c>
    </row>
    <row r="257" s="13" customFormat="1">
      <c r="A257" s="13"/>
      <c r="B257" s="242"/>
      <c r="C257" s="243"/>
      <c r="D257" s="244" t="s">
        <v>157</v>
      </c>
      <c r="E257" s="245" t="s">
        <v>1</v>
      </c>
      <c r="F257" s="246" t="s">
        <v>309</v>
      </c>
      <c r="G257" s="243"/>
      <c r="H257" s="247">
        <v>12.98</v>
      </c>
      <c r="I257" s="248"/>
      <c r="J257" s="243"/>
      <c r="K257" s="243"/>
      <c r="L257" s="249"/>
      <c r="M257" s="250"/>
      <c r="N257" s="251"/>
      <c r="O257" s="251"/>
      <c r="P257" s="251"/>
      <c r="Q257" s="251"/>
      <c r="R257" s="251"/>
      <c r="S257" s="251"/>
      <c r="T257" s="25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3" t="s">
        <v>157</v>
      </c>
      <c r="AU257" s="253" t="s">
        <v>90</v>
      </c>
      <c r="AV257" s="13" t="s">
        <v>90</v>
      </c>
      <c r="AW257" s="13" t="s">
        <v>36</v>
      </c>
      <c r="AX257" s="13" t="s">
        <v>80</v>
      </c>
      <c r="AY257" s="253" t="s">
        <v>148</v>
      </c>
    </row>
    <row r="258" s="13" customFormat="1">
      <c r="A258" s="13"/>
      <c r="B258" s="242"/>
      <c r="C258" s="243"/>
      <c r="D258" s="244" t="s">
        <v>157</v>
      </c>
      <c r="E258" s="245" t="s">
        <v>1</v>
      </c>
      <c r="F258" s="246" t="s">
        <v>310</v>
      </c>
      <c r="G258" s="243"/>
      <c r="H258" s="247">
        <v>10.73</v>
      </c>
      <c r="I258" s="248"/>
      <c r="J258" s="243"/>
      <c r="K258" s="243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157</v>
      </c>
      <c r="AU258" s="253" t="s">
        <v>90</v>
      </c>
      <c r="AV258" s="13" t="s">
        <v>90</v>
      </c>
      <c r="AW258" s="13" t="s">
        <v>36</v>
      </c>
      <c r="AX258" s="13" t="s">
        <v>80</v>
      </c>
      <c r="AY258" s="253" t="s">
        <v>148</v>
      </c>
    </row>
    <row r="259" s="13" customFormat="1">
      <c r="A259" s="13"/>
      <c r="B259" s="242"/>
      <c r="C259" s="243"/>
      <c r="D259" s="244" t="s">
        <v>157</v>
      </c>
      <c r="E259" s="245" t="s">
        <v>1</v>
      </c>
      <c r="F259" s="246" t="s">
        <v>311</v>
      </c>
      <c r="G259" s="243"/>
      <c r="H259" s="247">
        <v>5.5899999999999999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157</v>
      </c>
      <c r="AU259" s="253" t="s">
        <v>90</v>
      </c>
      <c r="AV259" s="13" t="s">
        <v>90</v>
      </c>
      <c r="AW259" s="13" t="s">
        <v>36</v>
      </c>
      <c r="AX259" s="13" t="s">
        <v>80</v>
      </c>
      <c r="AY259" s="253" t="s">
        <v>148</v>
      </c>
    </row>
    <row r="260" s="13" customFormat="1">
      <c r="A260" s="13"/>
      <c r="B260" s="242"/>
      <c r="C260" s="243"/>
      <c r="D260" s="244" t="s">
        <v>157</v>
      </c>
      <c r="E260" s="245" t="s">
        <v>1</v>
      </c>
      <c r="F260" s="246" t="s">
        <v>312</v>
      </c>
      <c r="G260" s="243"/>
      <c r="H260" s="247">
        <v>4.5499999999999998</v>
      </c>
      <c r="I260" s="248"/>
      <c r="J260" s="243"/>
      <c r="K260" s="243"/>
      <c r="L260" s="249"/>
      <c r="M260" s="250"/>
      <c r="N260" s="251"/>
      <c r="O260" s="251"/>
      <c r="P260" s="251"/>
      <c r="Q260" s="251"/>
      <c r="R260" s="251"/>
      <c r="S260" s="251"/>
      <c r="T260" s="25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3" t="s">
        <v>157</v>
      </c>
      <c r="AU260" s="253" t="s">
        <v>90</v>
      </c>
      <c r="AV260" s="13" t="s">
        <v>90</v>
      </c>
      <c r="AW260" s="13" t="s">
        <v>36</v>
      </c>
      <c r="AX260" s="13" t="s">
        <v>80</v>
      </c>
      <c r="AY260" s="253" t="s">
        <v>148</v>
      </c>
    </row>
    <row r="261" s="13" customFormat="1">
      <c r="A261" s="13"/>
      <c r="B261" s="242"/>
      <c r="C261" s="243"/>
      <c r="D261" s="244" t="s">
        <v>157</v>
      </c>
      <c r="E261" s="245" t="s">
        <v>1</v>
      </c>
      <c r="F261" s="246" t="s">
        <v>313</v>
      </c>
      <c r="G261" s="243"/>
      <c r="H261" s="247">
        <v>3.4399999999999999</v>
      </c>
      <c r="I261" s="248"/>
      <c r="J261" s="243"/>
      <c r="K261" s="243"/>
      <c r="L261" s="249"/>
      <c r="M261" s="250"/>
      <c r="N261" s="251"/>
      <c r="O261" s="251"/>
      <c r="P261" s="251"/>
      <c r="Q261" s="251"/>
      <c r="R261" s="251"/>
      <c r="S261" s="251"/>
      <c r="T261" s="25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3" t="s">
        <v>157</v>
      </c>
      <c r="AU261" s="253" t="s">
        <v>90</v>
      </c>
      <c r="AV261" s="13" t="s">
        <v>90</v>
      </c>
      <c r="AW261" s="13" t="s">
        <v>36</v>
      </c>
      <c r="AX261" s="13" t="s">
        <v>80</v>
      </c>
      <c r="AY261" s="253" t="s">
        <v>148</v>
      </c>
    </row>
    <row r="262" s="13" customFormat="1">
      <c r="A262" s="13"/>
      <c r="B262" s="242"/>
      <c r="C262" s="243"/>
      <c r="D262" s="244" t="s">
        <v>157</v>
      </c>
      <c r="E262" s="245" t="s">
        <v>1</v>
      </c>
      <c r="F262" s="246" t="s">
        <v>314</v>
      </c>
      <c r="G262" s="243"/>
      <c r="H262" s="247">
        <v>1.4099999999999999</v>
      </c>
      <c r="I262" s="248"/>
      <c r="J262" s="243"/>
      <c r="K262" s="243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157</v>
      </c>
      <c r="AU262" s="253" t="s">
        <v>90</v>
      </c>
      <c r="AV262" s="13" t="s">
        <v>90</v>
      </c>
      <c r="AW262" s="13" t="s">
        <v>36</v>
      </c>
      <c r="AX262" s="13" t="s">
        <v>80</v>
      </c>
      <c r="AY262" s="253" t="s">
        <v>148</v>
      </c>
    </row>
    <row r="263" s="13" customFormat="1">
      <c r="A263" s="13"/>
      <c r="B263" s="242"/>
      <c r="C263" s="243"/>
      <c r="D263" s="244" t="s">
        <v>157</v>
      </c>
      <c r="E263" s="245" t="s">
        <v>1</v>
      </c>
      <c r="F263" s="246" t="s">
        <v>315</v>
      </c>
      <c r="G263" s="243"/>
      <c r="H263" s="247">
        <v>0.84999999999999998</v>
      </c>
      <c r="I263" s="248"/>
      <c r="J263" s="243"/>
      <c r="K263" s="243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157</v>
      </c>
      <c r="AU263" s="253" t="s">
        <v>90</v>
      </c>
      <c r="AV263" s="13" t="s">
        <v>90</v>
      </c>
      <c r="AW263" s="13" t="s">
        <v>36</v>
      </c>
      <c r="AX263" s="13" t="s">
        <v>80</v>
      </c>
      <c r="AY263" s="253" t="s">
        <v>148</v>
      </c>
    </row>
    <row r="264" s="13" customFormat="1">
      <c r="A264" s="13"/>
      <c r="B264" s="242"/>
      <c r="C264" s="243"/>
      <c r="D264" s="244" t="s">
        <v>157</v>
      </c>
      <c r="E264" s="245" t="s">
        <v>1</v>
      </c>
      <c r="F264" s="246" t="s">
        <v>316</v>
      </c>
      <c r="G264" s="243"/>
      <c r="H264" s="247">
        <v>3.3500000000000001</v>
      </c>
      <c r="I264" s="248"/>
      <c r="J264" s="243"/>
      <c r="K264" s="243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157</v>
      </c>
      <c r="AU264" s="253" t="s">
        <v>90</v>
      </c>
      <c r="AV264" s="13" t="s">
        <v>90</v>
      </c>
      <c r="AW264" s="13" t="s">
        <v>36</v>
      </c>
      <c r="AX264" s="13" t="s">
        <v>80</v>
      </c>
      <c r="AY264" s="253" t="s">
        <v>148</v>
      </c>
    </row>
    <row r="265" s="13" customFormat="1">
      <c r="A265" s="13"/>
      <c r="B265" s="242"/>
      <c r="C265" s="243"/>
      <c r="D265" s="244" t="s">
        <v>157</v>
      </c>
      <c r="E265" s="245" t="s">
        <v>1</v>
      </c>
      <c r="F265" s="246" t="s">
        <v>317</v>
      </c>
      <c r="G265" s="243"/>
      <c r="H265" s="247">
        <v>1.26</v>
      </c>
      <c r="I265" s="248"/>
      <c r="J265" s="243"/>
      <c r="K265" s="243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157</v>
      </c>
      <c r="AU265" s="253" t="s">
        <v>90</v>
      </c>
      <c r="AV265" s="13" t="s">
        <v>90</v>
      </c>
      <c r="AW265" s="13" t="s">
        <v>36</v>
      </c>
      <c r="AX265" s="13" t="s">
        <v>80</v>
      </c>
      <c r="AY265" s="253" t="s">
        <v>148</v>
      </c>
    </row>
    <row r="266" s="13" customFormat="1">
      <c r="A266" s="13"/>
      <c r="B266" s="242"/>
      <c r="C266" s="243"/>
      <c r="D266" s="244" t="s">
        <v>157</v>
      </c>
      <c r="E266" s="245" t="s">
        <v>1</v>
      </c>
      <c r="F266" s="246" t="s">
        <v>267</v>
      </c>
      <c r="G266" s="243"/>
      <c r="H266" s="247">
        <v>24.039999999999999</v>
      </c>
      <c r="I266" s="248"/>
      <c r="J266" s="243"/>
      <c r="K266" s="243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157</v>
      </c>
      <c r="AU266" s="253" t="s">
        <v>90</v>
      </c>
      <c r="AV266" s="13" t="s">
        <v>90</v>
      </c>
      <c r="AW266" s="13" t="s">
        <v>36</v>
      </c>
      <c r="AX266" s="13" t="s">
        <v>80</v>
      </c>
      <c r="AY266" s="253" t="s">
        <v>148</v>
      </c>
    </row>
    <row r="267" s="14" customFormat="1">
      <c r="A267" s="14"/>
      <c r="B267" s="254"/>
      <c r="C267" s="255"/>
      <c r="D267" s="244" t="s">
        <v>157</v>
      </c>
      <c r="E267" s="256" t="s">
        <v>1</v>
      </c>
      <c r="F267" s="257" t="s">
        <v>166</v>
      </c>
      <c r="G267" s="255"/>
      <c r="H267" s="258">
        <v>199.34999999999997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4" t="s">
        <v>157</v>
      </c>
      <c r="AU267" s="264" t="s">
        <v>90</v>
      </c>
      <c r="AV267" s="14" t="s">
        <v>155</v>
      </c>
      <c r="AW267" s="14" t="s">
        <v>36</v>
      </c>
      <c r="AX267" s="14" t="s">
        <v>88</v>
      </c>
      <c r="AY267" s="264" t="s">
        <v>148</v>
      </c>
    </row>
    <row r="268" s="2" customFormat="1" ht="21.75" customHeight="1">
      <c r="A268" s="39"/>
      <c r="B268" s="40"/>
      <c r="C268" s="228" t="s">
        <v>7</v>
      </c>
      <c r="D268" s="228" t="s">
        <v>151</v>
      </c>
      <c r="E268" s="229" t="s">
        <v>318</v>
      </c>
      <c r="F268" s="230" t="s">
        <v>319</v>
      </c>
      <c r="G268" s="231" t="s">
        <v>161</v>
      </c>
      <c r="H268" s="232">
        <v>28.462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45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0.13100000000000001</v>
      </c>
      <c r="T268" s="239">
        <f>S268*H268</f>
        <v>3.7285220000000003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155</v>
      </c>
      <c r="AT268" s="240" t="s">
        <v>151</v>
      </c>
      <c r="AU268" s="240" t="s">
        <v>90</v>
      </c>
      <c r="AY268" s="18" t="s">
        <v>148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88</v>
      </c>
      <c r="BK268" s="241">
        <f>ROUND(I268*H268,2)</f>
        <v>0</v>
      </c>
      <c r="BL268" s="18" t="s">
        <v>155</v>
      </c>
      <c r="BM268" s="240" t="s">
        <v>320</v>
      </c>
    </row>
    <row r="269" s="15" customFormat="1">
      <c r="A269" s="15"/>
      <c r="B269" s="265"/>
      <c r="C269" s="266"/>
      <c r="D269" s="244" t="s">
        <v>157</v>
      </c>
      <c r="E269" s="267" t="s">
        <v>1</v>
      </c>
      <c r="F269" s="268" t="s">
        <v>321</v>
      </c>
      <c r="G269" s="266"/>
      <c r="H269" s="267" t="s">
        <v>1</v>
      </c>
      <c r="I269" s="269"/>
      <c r="J269" s="266"/>
      <c r="K269" s="266"/>
      <c r="L269" s="270"/>
      <c r="M269" s="271"/>
      <c r="N269" s="272"/>
      <c r="O269" s="272"/>
      <c r="P269" s="272"/>
      <c r="Q269" s="272"/>
      <c r="R269" s="272"/>
      <c r="S269" s="272"/>
      <c r="T269" s="27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4" t="s">
        <v>157</v>
      </c>
      <c r="AU269" s="274" t="s">
        <v>90</v>
      </c>
      <c r="AV269" s="15" t="s">
        <v>88</v>
      </c>
      <c r="AW269" s="15" t="s">
        <v>36</v>
      </c>
      <c r="AX269" s="15" t="s">
        <v>80</v>
      </c>
      <c r="AY269" s="274" t="s">
        <v>148</v>
      </c>
    </row>
    <row r="270" s="13" customFormat="1">
      <c r="A270" s="13"/>
      <c r="B270" s="242"/>
      <c r="C270" s="243"/>
      <c r="D270" s="244" t="s">
        <v>157</v>
      </c>
      <c r="E270" s="245" t="s">
        <v>1</v>
      </c>
      <c r="F270" s="246" t="s">
        <v>322</v>
      </c>
      <c r="G270" s="243"/>
      <c r="H270" s="247">
        <v>13.134</v>
      </c>
      <c r="I270" s="248"/>
      <c r="J270" s="243"/>
      <c r="K270" s="243"/>
      <c r="L270" s="249"/>
      <c r="M270" s="250"/>
      <c r="N270" s="251"/>
      <c r="O270" s="251"/>
      <c r="P270" s="251"/>
      <c r="Q270" s="251"/>
      <c r="R270" s="251"/>
      <c r="S270" s="251"/>
      <c r="T270" s="25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3" t="s">
        <v>157</v>
      </c>
      <c r="AU270" s="253" t="s">
        <v>90</v>
      </c>
      <c r="AV270" s="13" t="s">
        <v>90</v>
      </c>
      <c r="AW270" s="13" t="s">
        <v>36</v>
      </c>
      <c r="AX270" s="13" t="s">
        <v>80</v>
      </c>
      <c r="AY270" s="253" t="s">
        <v>148</v>
      </c>
    </row>
    <row r="271" s="13" customFormat="1">
      <c r="A271" s="13"/>
      <c r="B271" s="242"/>
      <c r="C271" s="243"/>
      <c r="D271" s="244" t="s">
        <v>157</v>
      </c>
      <c r="E271" s="245" t="s">
        <v>1</v>
      </c>
      <c r="F271" s="246" t="s">
        <v>323</v>
      </c>
      <c r="G271" s="243"/>
      <c r="H271" s="247">
        <v>13.228</v>
      </c>
      <c r="I271" s="248"/>
      <c r="J271" s="243"/>
      <c r="K271" s="243"/>
      <c r="L271" s="249"/>
      <c r="M271" s="250"/>
      <c r="N271" s="251"/>
      <c r="O271" s="251"/>
      <c r="P271" s="251"/>
      <c r="Q271" s="251"/>
      <c r="R271" s="251"/>
      <c r="S271" s="251"/>
      <c r="T271" s="25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3" t="s">
        <v>157</v>
      </c>
      <c r="AU271" s="253" t="s">
        <v>90</v>
      </c>
      <c r="AV271" s="13" t="s">
        <v>90</v>
      </c>
      <c r="AW271" s="13" t="s">
        <v>36</v>
      </c>
      <c r="AX271" s="13" t="s">
        <v>80</v>
      </c>
      <c r="AY271" s="253" t="s">
        <v>148</v>
      </c>
    </row>
    <row r="272" s="13" customFormat="1">
      <c r="A272" s="13"/>
      <c r="B272" s="242"/>
      <c r="C272" s="243"/>
      <c r="D272" s="244" t="s">
        <v>157</v>
      </c>
      <c r="E272" s="245" t="s">
        <v>1</v>
      </c>
      <c r="F272" s="246" t="s">
        <v>324</v>
      </c>
      <c r="G272" s="243"/>
      <c r="H272" s="247">
        <v>2.1000000000000001</v>
      </c>
      <c r="I272" s="248"/>
      <c r="J272" s="243"/>
      <c r="K272" s="243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157</v>
      </c>
      <c r="AU272" s="253" t="s">
        <v>90</v>
      </c>
      <c r="AV272" s="13" t="s">
        <v>90</v>
      </c>
      <c r="AW272" s="13" t="s">
        <v>36</v>
      </c>
      <c r="AX272" s="13" t="s">
        <v>80</v>
      </c>
      <c r="AY272" s="253" t="s">
        <v>148</v>
      </c>
    </row>
    <row r="273" s="14" customFormat="1">
      <c r="A273" s="14"/>
      <c r="B273" s="254"/>
      <c r="C273" s="255"/>
      <c r="D273" s="244" t="s">
        <v>157</v>
      </c>
      <c r="E273" s="256" t="s">
        <v>1</v>
      </c>
      <c r="F273" s="257" t="s">
        <v>166</v>
      </c>
      <c r="G273" s="255"/>
      <c r="H273" s="258">
        <v>28.462000000000003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4" t="s">
        <v>157</v>
      </c>
      <c r="AU273" s="264" t="s">
        <v>90</v>
      </c>
      <c r="AV273" s="14" t="s">
        <v>155</v>
      </c>
      <c r="AW273" s="14" t="s">
        <v>36</v>
      </c>
      <c r="AX273" s="14" t="s">
        <v>88</v>
      </c>
      <c r="AY273" s="264" t="s">
        <v>148</v>
      </c>
    </row>
    <row r="274" s="2" customFormat="1" ht="21.75" customHeight="1">
      <c r="A274" s="39"/>
      <c r="B274" s="40"/>
      <c r="C274" s="228" t="s">
        <v>325</v>
      </c>
      <c r="D274" s="228" t="s">
        <v>151</v>
      </c>
      <c r="E274" s="229" t="s">
        <v>326</v>
      </c>
      <c r="F274" s="230" t="s">
        <v>327</v>
      </c>
      <c r="G274" s="231" t="s">
        <v>161</v>
      </c>
      <c r="H274" s="232">
        <v>14.804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45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0.26100000000000001</v>
      </c>
      <c r="T274" s="239">
        <f>S274*H274</f>
        <v>3.8638440000000003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155</v>
      </c>
      <c r="AT274" s="240" t="s">
        <v>151</v>
      </c>
      <c r="AU274" s="240" t="s">
        <v>90</v>
      </c>
      <c r="AY274" s="18" t="s">
        <v>148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88</v>
      </c>
      <c r="BK274" s="241">
        <f>ROUND(I274*H274,2)</f>
        <v>0</v>
      </c>
      <c r="BL274" s="18" t="s">
        <v>155</v>
      </c>
      <c r="BM274" s="240" t="s">
        <v>328</v>
      </c>
    </row>
    <row r="275" s="13" customFormat="1">
      <c r="A275" s="13"/>
      <c r="B275" s="242"/>
      <c r="C275" s="243"/>
      <c r="D275" s="244" t="s">
        <v>157</v>
      </c>
      <c r="E275" s="245" t="s">
        <v>1</v>
      </c>
      <c r="F275" s="246" t="s">
        <v>329</v>
      </c>
      <c r="G275" s="243"/>
      <c r="H275" s="247">
        <v>14.804</v>
      </c>
      <c r="I275" s="248"/>
      <c r="J275" s="243"/>
      <c r="K275" s="243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157</v>
      </c>
      <c r="AU275" s="253" t="s">
        <v>90</v>
      </c>
      <c r="AV275" s="13" t="s">
        <v>90</v>
      </c>
      <c r="AW275" s="13" t="s">
        <v>36</v>
      </c>
      <c r="AX275" s="13" t="s">
        <v>80</v>
      </c>
      <c r="AY275" s="253" t="s">
        <v>148</v>
      </c>
    </row>
    <row r="276" s="14" customFormat="1">
      <c r="A276" s="14"/>
      <c r="B276" s="254"/>
      <c r="C276" s="255"/>
      <c r="D276" s="244" t="s">
        <v>157</v>
      </c>
      <c r="E276" s="256" t="s">
        <v>1</v>
      </c>
      <c r="F276" s="257" t="s">
        <v>166</v>
      </c>
      <c r="G276" s="255"/>
      <c r="H276" s="258">
        <v>14.804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4" t="s">
        <v>157</v>
      </c>
      <c r="AU276" s="264" t="s">
        <v>90</v>
      </c>
      <c r="AV276" s="14" t="s">
        <v>155</v>
      </c>
      <c r="AW276" s="14" t="s">
        <v>36</v>
      </c>
      <c r="AX276" s="14" t="s">
        <v>88</v>
      </c>
      <c r="AY276" s="264" t="s">
        <v>148</v>
      </c>
    </row>
    <row r="277" s="2" customFormat="1" ht="21.75" customHeight="1">
      <c r="A277" s="39"/>
      <c r="B277" s="40"/>
      <c r="C277" s="228" t="s">
        <v>330</v>
      </c>
      <c r="D277" s="228" t="s">
        <v>151</v>
      </c>
      <c r="E277" s="229" t="s">
        <v>331</v>
      </c>
      <c r="F277" s="230" t="s">
        <v>332</v>
      </c>
      <c r="G277" s="231" t="s">
        <v>161</v>
      </c>
      <c r="H277" s="232">
        <v>4.5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45</v>
      </c>
      <c r="O277" s="92"/>
      <c r="P277" s="238">
        <f>O277*H277</f>
        <v>0</v>
      </c>
      <c r="Q277" s="238">
        <v>0</v>
      </c>
      <c r="R277" s="238">
        <f>Q277*H277</f>
        <v>0</v>
      </c>
      <c r="S277" s="238">
        <v>0.055</v>
      </c>
      <c r="T277" s="239">
        <f>S277*H277</f>
        <v>0.2475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155</v>
      </c>
      <c r="AT277" s="240" t="s">
        <v>151</v>
      </c>
      <c r="AU277" s="240" t="s">
        <v>90</v>
      </c>
      <c r="AY277" s="18" t="s">
        <v>148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88</v>
      </c>
      <c r="BK277" s="241">
        <f>ROUND(I277*H277,2)</f>
        <v>0</v>
      </c>
      <c r="BL277" s="18" t="s">
        <v>155</v>
      </c>
      <c r="BM277" s="240" t="s">
        <v>333</v>
      </c>
    </row>
    <row r="278" s="13" customFormat="1">
      <c r="A278" s="13"/>
      <c r="B278" s="242"/>
      <c r="C278" s="243"/>
      <c r="D278" s="244" t="s">
        <v>157</v>
      </c>
      <c r="E278" s="245" t="s">
        <v>1</v>
      </c>
      <c r="F278" s="246" t="s">
        <v>334</v>
      </c>
      <c r="G278" s="243"/>
      <c r="H278" s="247">
        <v>4.5</v>
      </c>
      <c r="I278" s="248"/>
      <c r="J278" s="243"/>
      <c r="K278" s="243"/>
      <c r="L278" s="249"/>
      <c r="M278" s="250"/>
      <c r="N278" s="251"/>
      <c r="O278" s="251"/>
      <c r="P278" s="251"/>
      <c r="Q278" s="251"/>
      <c r="R278" s="251"/>
      <c r="S278" s="251"/>
      <c r="T278" s="25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3" t="s">
        <v>157</v>
      </c>
      <c r="AU278" s="253" t="s">
        <v>90</v>
      </c>
      <c r="AV278" s="13" t="s">
        <v>90</v>
      </c>
      <c r="AW278" s="13" t="s">
        <v>36</v>
      </c>
      <c r="AX278" s="13" t="s">
        <v>88</v>
      </c>
      <c r="AY278" s="253" t="s">
        <v>148</v>
      </c>
    </row>
    <row r="279" s="2" customFormat="1" ht="21.75" customHeight="1">
      <c r="A279" s="39"/>
      <c r="B279" s="40"/>
      <c r="C279" s="228" t="s">
        <v>335</v>
      </c>
      <c r="D279" s="228" t="s">
        <v>151</v>
      </c>
      <c r="E279" s="229" t="s">
        <v>336</v>
      </c>
      <c r="F279" s="230" t="s">
        <v>337</v>
      </c>
      <c r="G279" s="231" t="s">
        <v>161</v>
      </c>
      <c r="H279" s="232">
        <v>11.032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45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0.075999999999999998</v>
      </c>
      <c r="T279" s="239">
        <f>S279*H279</f>
        <v>0.83843199999999996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155</v>
      </c>
      <c r="AT279" s="240" t="s">
        <v>151</v>
      </c>
      <c r="AU279" s="240" t="s">
        <v>90</v>
      </c>
      <c r="AY279" s="18" t="s">
        <v>148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88</v>
      </c>
      <c r="BK279" s="241">
        <f>ROUND(I279*H279,2)</f>
        <v>0</v>
      </c>
      <c r="BL279" s="18" t="s">
        <v>155</v>
      </c>
      <c r="BM279" s="240" t="s">
        <v>338</v>
      </c>
    </row>
    <row r="280" s="13" customFormat="1">
      <c r="A280" s="13"/>
      <c r="B280" s="242"/>
      <c r="C280" s="243"/>
      <c r="D280" s="244" t="s">
        <v>157</v>
      </c>
      <c r="E280" s="245" t="s">
        <v>1</v>
      </c>
      <c r="F280" s="246" t="s">
        <v>339</v>
      </c>
      <c r="G280" s="243"/>
      <c r="H280" s="247">
        <v>11.032</v>
      </c>
      <c r="I280" s="248"/>
      <c r="J280" s="243"/>
      <c r="K280" s="243"/>
      <c r="L280" s="249"/>
      <c r="M280" s="250"/>
      <c r="N280" s="251"/>
      <c r="O280" s="251"/>
      <c r="P280" s="251"/>
      <c r="Q280" s="251"/>
      <c r="R280" s="251"/>
      <c r="S280" s="251"/>
      <c r="T280" s="25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3" t="s">
        <v>157</v>
      </c>
      <c r="AU280" s="253" t="s">
        <v>90</v>
      </c>
      <c r="AV280" s="13" t="s">
        <v>90</v>
      </c>
      <c r="AW280" s="13" t="s">
        <v>36</v>
      </c>
      <c r="AX280" s="13" t="s">
        <v>88</v>
      </c>
      <c r="AY280" s="253" t="s">
        <v>148</v>
      </c>
    </row>
    <row r="281" s="2" customFormat="1" ht="24.15" customHeight="1">
      <c r="A281" s="39"/>
      <c r="B281" s="40"/>
      <c r="C281" s="228" t="s">
        <v>340</v>
      </c>
      <c r="D281" s="228" t="s">
        <v>151</v>
      </c>
      <c r="E281" s="229" t="s">
        <v>341</v>
      </c>
      <c r="F281" s="230" t="s">
        <v>342</v>
      </c>
      <c r="G281" s="231" t="s">
        <v>299</v>
      </c>
      <c r="H281" s="232">
        <v>8.0999999999999996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45</v>
      </c>
      <c r="O281" s="92"/>
      <c r="P281" s="238">
        <f>O281*H281</f>
        <v>0</v>
      </c>
      <c r="Q281" s="238">
        <v>0.00123</v>
      </c>
      <c r="R281" s="238">
        <f>Q281*H281</f>
        <v>0.0099629999999999996</v>
      </c>
      <c r="S281" s="238">
        <v>0.017000000000000001</v>
      </c>
      <c r="T281" s="239">
        <f>S281*H281</f>
        <v>0.13770000000000002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155</v>
      </c>
      <c r="AT281" s="240" t="s">
        <v>151</v>
      </c>
      <c r="AU281" s="240" t="s">
        <v>90</v>
      </c>
      <c r="AY281" s="18" t="s">
        <v>148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88</v>
      </c>
      <c r="BK281" s="241">
        <f>ROUND(I281*H281,2)</f>
        <v>0</v>
      </c>
      <c r="BL281" s="18" t="s">
        <v>155</v>
      </c>
      <c r="BM281" s="240" t="s">
        <v>343</v>
      </c>
    </row>
    <row r="282" s="13" customFormat="1">
      <c r="A282" s="13"/>
      <c r="B282" s="242"/>
      <c r="C282" s="243"/>
      <c r="D282" s="244" t="s">
        <v>157</v>
      </c>
      <c r="E282" s="245" t="s">
        <v>1</v>
      </c>
      <c r="F282" s="246" t="s">
        <v>344</v>
      </c>
      <c r="G282" s="243"/>
      <c r="H282" s="247">
        <v>6.2999999999999998</v>
      </c>
      <c r="I282" s="248"/>
      <c r="J282" s="243"/>
      <c r="K282" s="243"/>
      <c r="L282" s="249"/>
      <c r="M282" s="250"/>
      <c r="N282" s="251"/>
      <c r="O282" s="251"/>
      <c r="P282" s="251"/>
      <c r="Q282" s="251"/>
      <c r="R282" s="251"/>
      <c r="S282" s="251"/>
      <c r="T282" s="25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3" t="s">
        <v>157</v>
      </c>
      <c r="AU282" s="253" t="s">
        <v>90</v>
      </c>
      <c r="AV282" s="13" t="s">
        <v>90</v>
      </c>
      <c r="AW282" s="13" t="s">
        <v>36</v>
      </c>
      <c r="AX282" s="13" t="s">
        <v>80</v>
      </c>
      <c r="AY282" s="253" t="s">
        <v>148</v>
      </c>
    </row>
    <row r="283" s="13" customFormat="1">
      <c r="A283" s="13"/>
      <c r="B283" s="242"/>
      <c r="C283" s="243"/>
      <c r="D283" s="244" t="s">
        <v>157</v>
      </c>
      <c r="E283" s="245" t="s">
        <v>1</v>
      </c>
      <c r="F283" s="246" t="s">
        <v>345</v>
      </c>
      <c r="G283" s="243"/>
      <c r="H283" s="247">
        <v>1.8</v>
      </c>
      <c r="I283" s="248"/>
      <c r="J283" s="243"/>
      <c r="K283" s="243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157</v>
      </c>
      <c r="AU283" s="253" t="s">
        <v>90</v>
      </c>
      <c r="AV283" s="13" t="s">
        <v>90</v>
      </c>
      <c r="AW283" s="13" t="s">
        <v>36</v>
      </c>
      <c r="AX283" s="13" t="s">
        <v>80</v>
      </c>
      <c r="AY283" s="253" t="s">
        <v>148</v>
      </c>
    </row>
    <row r="284" s="14" customFormat="1">
      <c r="A284" s="14"/>
      <c r="B284" s="254"/>
      <c r="C284" s="255"/>
      <c r="D284" s="244" t="s">
        <v>157</v>
      </c>
      <c r="E284" s="256" t="s">
        <v>1</v>
      </c>
      <c r="F284" s="257" t="s">
        <v>166</v>
      </c>
      <c r="G284" s="255"/>
      <c r="H284" s="258">
        <v>8.0999999999999996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4" t="s">
        <v>157</v>
      </c>
      <c r="AU284" s="264" t="s">
        <v>90</v>
      </c>
      <c r="AV284" s="14" t="s">
        <v>155</v>
      </c>
      <c r="AW284" s="14" t="s">
        <v>36</v>
      </c>
      <c r="AX284" s="14" t="s">
        <v>88</v>
      </c>
      <c r="AY284" s="264" t="s">
        <v>148</v>
      </c>
    </row>
    <row r="285" s="2" customFormat="1" ht="24.15" customHeight="1">
      <c r="A285" s="39"/>
      <c r="B285" s="40"/>
      <c r="C285" s="228" t="s">
        <v>346</v>
      </c>
      <c r="D285" s="228" t="s">
        <v>151</v>
      </c>
      <c r="E285" s="229" t="s">
        <v>347</v>
      </c>
      <c r="F285" s="230" t="s">
        <v>348</v>
      </c>
      <c r="G285" s="231" t="s">
        <v>299</v>
      </c>
      <c r="H285" s="232">
        <v>6.2999999999999998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45</v>
      </c>
      <c r="O285" s="92"/>
      <c r="P285" s="238">
        <f>O285*H285</f>
        <v>0</v>
      </c>
      <c r="Q285" s="238">
        <v>0.00147</v>
      </c>
      <c r="R285" s="238">
        <f>Q285*H285</f>
        <v>0.0092610000000000001</v>
      </c>
      <c r="S285" s="238">
        <v>0.039</v>
      </c>
      <c r="T285" s="239">
        <f>S285*H285</f>
        <v>0.2457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155</v>
      </c>
      <c r="AT285" s="240" t="s">
        <v>151</v>
      </c>
      <c r="AU285" s="240" t="s">
        <v>90</v>
      </c>
      <c r="AY285" s="18" t="s">
        <v>148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88</v>
      </c>
      <c r="BK285" s="241">
        <f>ROUND(I285*H285,2)</f>
        <v>0</v>
      </c>
      <c r="BL285" s="18" t="s">
        <v>155</v>
      </c>
      <c r="BM285" s="240" t="s">
        <v>349</v>
      </c>
    </row>
    <row r="286" s="13" customFormat="1">
      <c r="A286" s="13"/>
      <c r="B286" s="242"/>
      <c r="C286" s="243"/>
      <c r="D286" s="244" t="s">
        <v>157</v>
      </c>
      <c r="E286" s="245" t="s">
        <v>1</v>
      </c>
      <c r="F286" s="246" t="s">
        <v>345</v>
      </c>
      <c r="G286" s="243"/>
      <c r="H286" s="247">
        <v>1.8</v>
      </c>
      <c r="I286" s="248"/>
      <c r="J286" s="243"/>
      <c r="K286" s="243"/>
      <c r="L286" s="249"/>
      <c r="M286" s="250"/>
      <c r="N286" s="251"/>
      <c r="O286" s="251"/>
      <c r="P286" s="251"/>
      <c r="Q286" s="251"/>
      <c r="R286" s="251"/>
      <c r="S286" s="251"/>
      <c r="T286" s="25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3" t="s">
        <v>157</v>
      </c>
      <c r="AU286" s="253" t="s">
        <v>90</v>
      </c>
      <c r="AV286" s="13" t="s">
        <v>90</v>
      </c>
      <c r="AW286" s="13" t="s">
        <v>36</v>
      </c>
      <c r="AX286" s="13" t="s">
        <v>80</v>
      </c>
      <c r="AY286" s="253" t="s">
        <v>148</v>
      </c>
    </row>
    <row r="287" s="13" customFormat="1">
      <c r="A287" s="13"/>
      <c r="B287" s="242"/>
      <c r="C287" s="243"/>
      <c r="D287" s="244" t="s">
        <v>157</v>
      </c>
      <c r="E287" s="245" t="s">
        <v>1</v>
      </c>
      <c r="F287" s="246" t="s">
        <v>350</v>
      </c>
      <c r="G287" s="243"/>
      <c r="H287" s="247">
        <v>4.5</v>
      </c>
      <c r="I287" s="248"/>
      <c r="J287" s="243"/>
      <c r="K287" s="243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157</v>
      </c>
      <c r="AU287" s="253" t="s">
        <v>90</v>
      </c>
      <c r="AV287" s="13" t="s">
        <v>90</v>
      </c>
      <c r="AW287" s="13" t="s">
        <v>36</v>
      </c>
      <c r="AX287" s="13" t="s">
        <v>80</v>
      </c>
      <c r="AY287" s="253" t="s">
        <v>148</v>
      </c>
    </row>
    <row r="288" s="14" customFormat="1">
      <c r="A288" s="14"/>
      <c r="B288" s="254"/>
      <c r="C288" s="255"/>
      <c r="D288" s="244" t="s">
        <v>157</v>
      </c>
      <c r="E288" s="256" t="s">
        <v>1</v>
      </c>
      <c r="F288" s="257" t="s">
        <v>166</v>
      </c>
      <c r="G288" s="255"/>
      <c r="H288" s="258">
        <v>6.2999999999999998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4" t="s">
        <v>157</v>
      </c>
      <c r="AU288" s="264" t="s">
        <v>90</v>
      </c>
      <c r="AV288" s="14" t="s">
        <v>155</v>
      </c>
      <c r="AW288" s="14" t="s">
        <v>36</v>
      </c>
      <c r="AX288" s="14" t="s">
        <v>88</v>
      </c>
      <c r="AY288" s="264" t="s">
        <v>148</v>
      </c>
    </row>
    <row r="289" s="2" customFormat="1" ht="24.15" customHeight="1">
      <c r="A289" s="39"/>
      <c r="B289" s="40"/>
      <c r="C289" s="228" t="s">
        <v>351</v>
      </c>
      <c r="D289" s="228" t="s">
        <v>151</v>
      </c>
      <c r="E289" s="229" t="s">
        <v>352</v>
      </c>
      <c r="F289" s="230" t="s">
        <v>353</v>
      </c>
      <c r="G289" s="231" t="s">
        <v>299</v>
      </c>
      <c r="H289" s="232">
        <v>2.2000000000000002</v>
      </c>
      <c r="I289" s="233"/>
      <c r="J289" s="234">
        <f>ROUND(I289*H289,2)</f>
        <v>0</v>
      </c>
      <c r="K289" s="235"/>
      <c r="L289" s="45"/>
      <c r="M289" s="236" t="s">
        <v>1</v>
      </c>
      <c r="N289" s="237" t="s">
        <v>45</v>
      </c>
      <c r="O289" s="92"/>
      <c r="P289" s="238">
        <f>O289*H289</f>
        <v>0</v>
      </c>
      <c r="Q289" s="238">
        <v>0.00316</v>
      </c>
      <c r="R289" s="238">
        <f>Q289*H289</f>
        <v>0.0069520000000000007</v>
      </c>
      <c r="S289" s="238">
        <v>0.069000000000000006</v>
      </c>
      <c r="T289" s="239">
        <f>S289*H289</f>
        <v>0.15180000000000002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155</v>
      </c>
      <c r="AT289" s="240" t="s">
        <v>151</v>
      </c>
      <c r="AU289" s="240" t="s">
        <v>90</v>
      </c>
      <c r="AY289" s="18" t="s">
        <v>148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88</v>
      </c>
      <c r="BK289" s="241">
        <f>ROUND(I289*H289,2)</f>
        <v>0</v>
      </c>
      <c r="BL289" s="18" t="s">
        <v>155</v>
      </c>
      <c r="BM289" s="240" t="s">
        <v>354</v>
      </c>
    </row>
    <row r="290" s="13" customFormat="1">
      <c r="A290" s="13"/>
      <c r="B290" s="242"/>
      <c r="C290" s="243"/>
      <c r="D290" s="244" t="s">
        <v>157</v>
      </c>
      <c r="E290" s="245" t="s">
        <v>1</v>
      </c>
      <c r="F290" s="246" t="s">
        <v>355</v>
      </c>
      <c r="G290" s="243"/>
      <c r="H290" s="247">
        <v>2.2000000000000002</v>
      </c>
      <c r="I290" s="248"/>
      <c r="J290" s="243"/>
      <c r="K290" s="243"/>
      <c r="L290" s="249"/>
      <c r="M290" s="250"/>
      <c r="N290" s="251"/>
      <c r="O290" s="251"/>
      <c r="P290" s="251"/>
      <c r="Q290" s="251"/>
      <c r="R290" s="251"/>
      <c r="S290" s="251"/>
      <c r="T290" s="25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3" t="s">
        <v>157</v>
      </c>
      <c r="AU290" s="253" t="s">
        <v>90</v>
      </c>
      <c r="AV290" s="13" t="s">
        <v>90</v>
      </c>
      <c r="AW290" s="13" t="s">
        <v>36</v>
      </c>
      <c r="AX290" s="13" t="s">
        <v>80</v>
      </c>
      <c r="AY290" s="253" t="s">
        <v>148</v>
      </c>
    </row>
    <row r="291" s="14" customFormat="1">
      <c r="A291" s="14"/>
      <c r="B291" s="254"/>
      <c r="C291" s="255"/>
      <c r="D291" s="244" t="s">
        <v>157</v>
      </c>
      <c r="E291" s="256" t="s">
        <v>1</v>
      </c>
      <c r="F291" s="257" t="s">
        <v>166</v>
      </c>
      <c r="G291" s="255"/>
      <c r="H291" s="258">
        <v>2.2000000000000002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4" t="s">
        <v>157</v>
      </c>
      <c r="AU291" s="264" t="s">
        <v>90</v>
      </c>
      <c r="AV291" s="14" t="s">
        <v>155</v>
      </c>
      <c r="AW291" s="14" t="s">
        <v>36</v>
      </c>
      <c r="AX291" s="14" t="s">
        <v>88</v>
      </c>
      <c r="AY291" s="264" t="s">
        <v>148</v>
      </c>
    </row>
    <row r="292" s="2" customFormat="1" ht="37.8" customHeight="1">
      <c r="A292" s="39"/>
      <c r="B292" s="40"/>
      <c r="C292" s="228" t="s">
        <v>356</v>
      </c>
      <c r="D292" s="228" t="s">
        <v>151</v>
      </c>
      <c r="E292" s="229" t="s">
        <v>357</v>
      </c>
      <c r="F292" s="230" t="s">
        <v>358</v>
      </c>
      <c r="G292" s="231" t="s">
        <v>161</v>
      </c>
      <c r="H292" s="232">
        <v>11.316000000000001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45</v>
      </c>
      <c r="O292" s="92"/>
      <c r="P292" s="238">
        <f>O292*H292</f>
        <v>0</v>
      </c>
      <c r="Q292" s="238">
        <v>0</v>
      </c>
      <c r="R292" s="238">
        <f>Q292*H292</f>
        <v>0</v>
      </c>
      <c r="S292" s="238">
        <v>0.0040000000000000001</v>
      </c>
      <c r="T292" s="239">
        <f>S292*H292</f>
        <v>0.045264000000000006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155</v>
      </c>
      <c r="AT292" s="240" t="s">
        <v>151</v>
      </c>
      <c r="AU292" s="240" t="s">
        <v>90</v>
      </c>
      <c r="AY292" s="18" t="s">
        <v>148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88</v>
      </c>
      <c r="BK292" s="241">
        <f>ROUND(I292*H292,2)</f>
        <v>0</v>
      </c>
      <c r="BL292" s="18" t="s">
        <v>155</v>
      </c>
      <c r="BM292" s="240" t="s">
        <v>359</v>
      </c>
    </row>
    <row r="293" s="13" customFormat="1">
      <c r="A293" s="13"/>
      <c r="B293" s="242"/>
      <c r="C293" s="243"/>
      <c r="D293" s="244" t="s">
        <v>157</v>
      </c>
      <c r="E293" s="245" t="s">
        <v>1</v>
      </c>
      <c r="F293" s="246" t="s">
        <v>193</v>
      </c>
      <c r="G293" s="243"/>
      <c r="H293" s="247">
        <v>11.316000000000001</v>
      </c>
      <c r="I293" s="248"/>
      <c r="J293" s="243"/>
      <c r="K293" s="243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157</v>
      </c>
      <c r="AU293" s="253" t="s">
        <v>90</v>
      </c>
      <c r="AV293" s="13" t="s">
        <v>90</v>
      </c>
      <c r="AW293" s="13" t="s">
        <v>36</v>
      </c>
      <c r="AX293" s="13" t="s">
        <v>88</v>
      </c>
      <c r="AY293" s="253" t="s">
        <v>148</v>
      </c>
    </row>
    <row r="294" s="2" customFormat="1" ht="37.8" customHeight="1">
      <c r="A294" s="39"/>
      <c r="B294" s="40"/>
      <c r="C294" s="228" t="s">
        <v>360</v>
      </c>
      <c r="D294" s="228" t="s">
        <v>151</v>
      </c>
      <c r="E294" s="229" t="s">
        <v>361</v>
      </c>
      <c r="F294" s="230" t="s">
        <v>362</v>
      </c>
      <c r="G294" s="231" t="s">
        <v>161</v>
      </c>
      <c r="H294" s="232">
        <v>336.80099999999999</v>
      </c>
      <c r="I294" s="233"/>
      <c r="J294" s="234">
        <f>ROUND(I294*H294,2)</f>
        <v>0</v>
      </c>
      <c r="K294" s="235"/>
      <c r="L294" s="45"/>
      <c r="M294" s="236" t="s">
        <v>1</v>
      </c>
      <c r="N294" s="237" t="s">
        <v>45</v>
      </c>
      <c r="O294" s="92"/>
      <c r="P294" s="238">
        <f>O294*H294</f>
        <v>0</v>
      </c>
      <c r="Q294" s="238">
        <v>0</v>
      </c>
      <c r="R294" s="238">
        <f>Q294*H294</f>
        <v>0</v>
      </c>
      <c r="S294" s="238">
        <v>0.045999999999999999</v>
      </c>
      <c r="T294" s="239">
        <f>S294*H294</f>
        <v>15.492845999999998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155</v>
      </c>
      <c r="AT294" s="240" t="s">
        <v>151</v>
      </c>
      <c r="AU294" s="240" t="s">
        <v>90</v>
      </c>
      <c r="AY294" s="18" t="s">
        <v>148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88</v>
      </c>
      <c r="BK294" s="241">
        <f>ROUND(I294*H294,2)</f>
        <v>0</v>
      </c>
      <c r="BL294" s="18" t="s">
        <v>155</v>
      </c>
      <c r="BM294" s="240" t="s">
        <v>363</v>
      </c>
    </row>
    <row r="295" s="15" customFormat="1">
      <c r="A295" s="15"/>
      <c r="B295" s="265"/>
      <c r="C295" s="266"/>
      <c r="D295" s="244" t="s">
        <v>157</v>
      </c>
      <c r="E295" s="267" t="s">
        <v>1</v>
      </c>
      <c r="F295" s="268" t="s">
        <v>215</v>
      </c>
      <c r="G295" s="266"/>
      <c r="H295" s="267" t="s">
        <v>1</v>
      </c>
      <c r="I295" s="269"/>
      <c r="J295" s="266"/>
      <c r="K295" s="266"/>
      <c r="L295" s="270"/>
      <c r="M295" s="271"/>
      <c r="N295" s="272"/>
      <c r="O295" s="272"/>
      <c r="P295" s="272"/>
      <c r="Q295" s="272"/>
      <c r="R295" s="272"/>
      <c r="S295" s="272"/>
      <c r="T295" s="27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4" t="s">
        <v>157</v>
      </c>
      <c r="AU295" s="274" t="s">
        <v>90</v>
      </c>
      <c r="AV295" s="15" t="s">
        <v>88</v>
      </c>
      <c r="AW295" s="15" t="s">
        <v>36</v>
      </c>
      <c r="AX295" s="15" t="s">
        <v>80</v>
      </c>
      <c r="AY295" s="274" t="s">
        <v>148</v>
      </c>
    </row>
    <row r="296" s="13" customFormat="1">
      <c r="A296" s="13"/>
      <c r="B296" s="242"/>
      <c r="C296" s="243"/>
      <c r="D296" s="244" t="s">
        <v>157</v>
      </c>
      <c r="E296" s="245" t="s">
        <v>1</v>
      </c>
      <c r="F296" s="246" t="s">
        <v>216</v>
      </c>
      <c r="G296" s="243"/>
      <c r="H296" s="247">
        <v>27.498000000000001</v>
      </c>
      <c r="I296" s="248"/>
      <c r="J296" s="243"/>
      <c r="K296" s="243"/>
      <c r="L296" s="249"/>
      <c r="M296" s="250"/>
      <c r="N296" s="251"/>
      <c r="O296" s="251"/>
      <c r="P296" s="251"/>
      <c r="Q296" s="251"/>
      <c r="R296" s="251"/>
      <c r="S296" s="251"/>
      <c r="T296" s="25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3" t="s">
        <v>157</v>
      </c>
      <c r="AU296" s="253" t="s">
        <v>90</v>
      </c>
      <c r="AV296" s="13" t="s">
        <v>90</v>
      </c>
      <c r="AW296" s="13" t="s">
        <v>36</v>
      </c>
      <c r="AX296" s="13" t="s">
        <v>80</v>
      </c>
      <c r="AY296" s="253" t="s">
        <v>148</v>
      </c>
    </row>
    <row r="297" s="16" customFormat="1">
      <c r="A297" s="16"/>
      <c r="B297" s="275"/>
      <c r="C297" s="276"/>
      <c r="D297" s="244" t="s">
        <v>157</v>
      </c>
      <c r="E297" s="277" t="s">
        <v>1</v>
      </c>
      <c r="F297" s="278" t="s">
        <v>239</v>
      </c>
      <c r="G297" s="276"/>
      <c r="H297" s="279">
        <v>27.498000000000001</v>
      </c>
      <c r="I297" s="280"/>
      <c r="J297" s="276"/>
      <c r="K297" s="276"/>
      <c r="L297" s="281"/>
      <c r="M297" s="282"/>
      <c r="N297" s="283"/>
      <c r="O297" s="283"/>
      <c r="P297" s="283"/>
      <c r="Q297" s="283"/>
      <c r="R297" s="283"/>
      <c r="S297" s="283"/>
      <c r="T297" s="284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85" t="s">
        <v>157</v>
      </c>
      <c r="AU297" s="285" t="s">
        <v>90</v>
      </c>
      <c r="AV297" s="16" t="s">
        <v>149</v>
      </c>
      <c r="AW297" s="16" t="s">
        <v>36</v>
      </c>
      <c r="AX297" s="16" t="s">
        <v>80</v>
      </c>
      <c r="AY297" s="285" t="s">
        <v>148</v>
      </c>
    </row>
    <row r="298" s="15" customFormat="1">
      <c r="A298" s="15"/>
      <c r="B298" s="265"/>
      <c r="C298" s="266"/>
      <c r="D298" s="244" t="s">
        <v>157</v>
      </c>
      <c r="E298" s="267" t="s">
        <v>1</v>
      </c>
      <c r="F298" s="268" t="s">
        <v>240</v>
      </c>
      <c r="G298" s="266"/>
      <c r="H298" s="267" t="s">
        <v>1</v>
      </c>
      <c r="I298" s="269"/>
      <c r="J298" s="266"/>
      <c r="K298" s="266"/>
      <c r="L298" s="270"/>
      <c r="M298" s="271"/>
      <c r="N298" s="272"/>
      <c r="O298" s="272"/>
      <c r="P298" s="272"/>
      <c r="Q298" s="272"/>
      <c r="R298" s="272"/>
      <c r="S298" s="272"/>
      <c r="T298" s="27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4" t="s">
        <v>157</v>
      </c>
      <c r="AU298" s="274" t="s">
        <v>90</v>
      </c>
      <c r="AV298" s="15" t="s">
        <v>88</v>
      </c>
      <c r="AW298" s="15" t="s">
        <v>36</v>
      </c>
      <c r="AX298" s="15" t="s">
        <v>80</v>
      </c>
      <c r="AY298" s="274" t="s">
        <v>148</v>
      </c>
    </row>
    <row r="299" s="13" customFormat="1">
      <c r="A299" s="13"/>
      <c r="B299" s="242"/>
      <c r="C299" s="243"/>
      <c r="D299" s="244" t="s">
        <v>157</v>
      </c>
      <c r="E299" s="245" t="s">
        <v>1</v>
      </c>
      <c r="F299" s="246" t="s">
        <v>364</v>
      </c>
      <c r="G299" s="243"/>
      <c r="H299" s="247">
        <v>34.143999999999998</v>
      </c>
      <c r="I299" s="248"/>
      <c r="J299" s="243"/>
      <c r="K299" s="243"/>
      <c r="L299" s="249"/>
      <c r="M299" s="250"/>
      <c r="N299" s="251"/>
      <c r="O299" s="251"/>
      <c r="P299" s="251"/>
      <c r="Q299" s="251"/>
      <c r="R299" s="251"/>
      <c r="S299" s="251"/>
      <c r="T299" s="25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3" t="s">
        <v>157</v>
      </c>
      <c r="AU299" s="253" t="s">
        <v>90</v>
      </c>
      <c r="AV299" s="13" t="s">
        <v>90</v>
      </c>
      <c r="AW299" s="13" t="s">
        <v>36</v>
      </c>
      <c r="AX299" s="13" t="s">
        <v>80</v>
      </c>
      <c r="AY299" s="253" t="s">
        <v>148</v>
      </c>
    </row>
    <row r="300" s="13" customFormat="1">
      <c r="A300" s="13"/>
      <c r="B300" s="242"/>
      <c r="C300" s="243"/>
      <c r="D300" s="244" t="s">
        <v>157</v>
      </c>
      <c r="E300" s="245" t="s">
        <v>1</v>
      </c>
      <c r="F300" s="246" t="s">
        <v>365</v>
      </c>
      <c r="G300" s="243"/>
      <c r="H300" s="247">
        <v>42.874000000000002</v>
      </c>
      <c r="I300" s="248"/>
      <c r="J300" s="243"/>
      <c r="K300" s="243"/>
      <c r="L300" s="249"/>
      <c r="M300" s="250"/>
      <c r="N300" s="251"/>
      <c r="O300" s="251"/>
      <c r="P300" s="251"/>
      <c r="Q300" s="251"/>
      <c r="R300" s="251"/>
      <c r="S300" s="251"/>
      <c r="T300" s="25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3" t="s">
        <v>157</v>
      </c>
      <c r="AU300" s="253" t="s">
        <v>90</v>
      </c>
      <c r="AV300" s="13" t="s">
        <v>90</v>
      </c>
      <c r="AW300" s="13" t="s">
        <v>36</v>
      </c>
      <c r="AX300" s="13" t="s">
        <v>80</v>
      </c>
      <c r="AY300" s="253" t="s">
        <v>148</v>
      </c>
    </row>
    <row r="301" s="13" customFormat="1">
      <c r="A301" s="13"/>
      <c r="B301" s="242"/>
      <c r="C301" s="243"/>
      <c r="D301" s="244" t="s">
        <v>157</v>
      </c>
      <c r="E301" s="245" t="s">
        <v>1</v>
      </c>
      <c r="F301" s="246" t="s">
        <v>366</v>
      </c>
      <c r="G301" s="243"/>
      <c r="H301" s="247">
        <v>28.600000000000001</v>
      </c>
      <c r="I301" s="248"/>
      <c r="J301" s="243"/>
      <c r="K301" s="243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157</v>
      </c>
      <c r="AU301" s="253" t="s">
        <v>90</v>
      </c>
      <c r="AV301" s="13" t="s">
        <v>90</v>
      </c>
      <c r="AW301" s="13" t="s">
        <v>36</v>
      </c>
      <c r="AX301" s="13" t="s">
        <v>80</v>
      </c>
      <c r="AY301" s="253" t="s">
        <v>148</v>
      </c>
    </row>
    <row r="302" s="13" customFormat="1">
      <c r="A302" s="13"/>
      <c r="B302" s="242"/>
      <c r="C302" s="243"/>
      <c r="D302" s="244" t="s">
        <v>157</v>
      </c>
      <c r="E302" s="245" t="s">
        <v>1</v>
      </c>
      <c r="F302" s="246" t="s">
        <v>367</v>
      </c>
      <c r="G302" s="243"/>
      <c r="H302" s="247">
        <v>73.816999999999993</v>
      </c>
      <c r="I302" s="248"/>
      <c r="J302" s="243"/>
      <c r="K302" s="243"/>
      <c r="L302" s="249"/>
      <c r="M302" s="250"/>
      <c r="N302" s="251"/>
      <c r="O302" s="251"/>
      <c r="P302" s="251"/>
      <c r="Q302" s="251"/>
      <c r="R302" s="251"/>
      <c r="S302" s="251"/>
      <c r="T302" s="25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3" t="s">
        <v>157</v>
      </c>
      <c r="AU302" s="253" t="s">
        <v>90</v>
      </c>
      <c r="AV302" s="13" t="s">
        <v>90</v>
      </c>
      <c r="AW302" s="13" t="s">
        <v>36</v>
      </c>
      <c r="AX302" s="13" t="s">
        <v>80</v>
      </c>
      <c r="AY302" s="253" t="s">
        <v>148</v>
      </c>
    </row>
    <row r="303" s="13" customFormat="1">
      <c r="A303" s="13"/>
      <c r="B303" s="242"/>
      <c r="C303" s="243"/>
      <c r="D303" s="244" t="s">
        <v>157</v>
      </c>
      <c r="E303" s="245" t="s">
        <v>1</v>
      </c>
      <c r="F303" s="246" t="s">
        <v>368</v>
      </c>
      <c r="G303" s="243"/>
      <c r="H303" s="247">
        <v>41.444000000000003</v>
      </c>
      <c r="I303" s="248"/>
      <c r="J303" s="243"/>
      <c r="K303" s="243"/>
      <c r="L303" s="249"/>
      <c r="M303" s="250"/>
      <c r="N303" s="251"/>
      <c r="O303" s="251"/>
      <c r="P303" s="251"/>
      <c r="Q303" s="251"/>
      <c r="R303" s="251"/>
      <c r="S303" s="251"/>
      <c r="T303" s="25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3" t="s">
        <v>157</v>
      </c>
      <c r="AU303" s="253" t="s">
        <v>90</v>
      </c>
      <c r="AV303" s="13" t="s">
        <v>90</v>
      </c>
      <c r="AW303" s="13" t="s">
        <v>36</v>
      </c>
      <c r="AX303" s="13" t="s">
        <v>80</v>
      </c>
      <c r="AY303" s="253" t="s">
        <v>148</v>
      </c>
    </row>
    <row r="304" s="13" customFormat="1">
      <c r="A304" s="13"/>
      <c r="B304" s="242"/>
      <c r="C304" s="243"/>
      <c r="D304" s="244" t="s">
        <v>157</v>
      </c>
      <c r="E304" s="245" t="s">
        <v>1</v>
      </c>
      <c r="F304" s="246" t="s">
        <v>369</v>
      </c>
      <c r="G304" s="243"/>
      <c r="H304" s="247">
        <v>43.433999999999998</v>
      </c>
      <c r="I304" s="248"/>
      <c r="J304" s="243"/>
      <c r="K304" s="243"/>
      <c r="L304" s="249"/>
      <c r="M304" s="250"/>
      <c r="N304" s="251"/>
      <c r="O304" s="251"/>
      <c r="P304" s="251"/>
      <c r="Q304" s="251"/>
      <c r="R304" s="251"/>
      <c r="S304" s="251"/>
      <c r="T304" s="25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3" t="s">
        <v>157</v>
      </c>
      <c r="AU304" s="253" t="s">
        <v>90</v>
      </c>
      <c r="AV304" s="13" t="s">
        <v>90</v>
      </c>
      <c r="AW304" s="13" t="s">
        <v>36</v>
      </c>
      <c r="AX304" s="13" t="s">
        <v>80</v>
      </c>
      <c r="AY304" s="253" t="s">
        <v>148</v>
      </c>
    </row>
    <row r="305" s="13" customFormat="1">
      <c r="A305" s="13"/>
      <c r="B305" s="242"/>
      <c r="C305" s="243"/>
      <c r="D305" s="244" t="s">
        <v>157</v>
      </c>
      <c r="E305" s="245" t="s">
        <v>1</v>
      </c>
      <c r="F305" s="246" t="s">
        <v>370</v>
      </c>
      <c r="G305" s="243"/>
      <c r="H305" s="247">
        <v>44.990000000000002</v>
      </c>
      <c r="I305" s="248"/>
      <c r="J305" s="243"/>
      <c r="K305" s="243"/>
      <c r="L305" s="249"/>
      <c r="M305" s="250"/>
      <c r="N305" s="251"/>
      <c r="O305" s="251"/>
      <c r="P305" s="251"/>
      <c r="Q305" s="251"/>
      <c r="R305" s="251"/>
      <c r="S305" s="251"/>
      <c r="T305" s="25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3" t="s">
        <v>157</v>
      </c>
      <c r="AU305" s="253" t="s">
        <v>90</v>
      </c>
      <c r="AV305" s="13" t="s">
        <v>90</v>
      </c>
      <c r="AW305" s="13" t="s">
        <v>36</v>
      </c>
      <c r="AX305" s="13" t="s">
        <v>80</v>
      </c>
      <c r="AY305" s="253" t="s">
        <v>148</v>
      </c>
    </row>
    <row r="306" s="16" customFormat="1">
      <c r="A306" s="16"/>
      <c r="B306" s="275"/>
      <c r="C306" s="276"/>
      <c r="D306" s="244" t="s">
        <v>157</v>
      </c>
      <c r="E306" s="277" t="s">
        <v>1</v>
      </c>
      <c r="F306" s="278" t="s">
        <v>239</v>
      </c>
      <c r="G306" s="276"/>
      <c r="H306" s="279">
        <v>309.303</v>
      </c>
      <c r="I306" s="280"/>
      <c r="J306" s="276"/>
      <c r="K306" s="276"/>
      <c r="L306" s="281"/>
      <c r="M306" s="282"/>
      <c r="N306" s="283"/>
      <c r="O306" s="283"/>
      <c r="P306" s="283"/>
      <c r="Q306" s="283"/>
      <c r="R306" s="283"/>
      <c r="S306" s="283"/>
      <c r="T306" s="284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85" t="s">
        <v>157</v>
      </c>
      <c r="AU306" s="285" t="s">
        <v>90</v>
      </c>
      <c r="AV306" s="16" t="s">
        <v>149</v>
      </c>
      <c r="AW306" s="16" t="s">
        <v>36</v>
      </c>
      <c r="AX306" s="16" t="s">
        <v>80</v>
      </c>
      <c r="AY306" s="285" t="s">
        <v>148</v>
      </c>
    </row>
    <row r="307" s="14" customFormat="1">
      <c r="A307" s="14"/>
      <c r="B307" s="254"/>
      <c r="C307" s="255"/>
      <c r="D307" s="244" t="s">
        <v>157</v>
      </c>
      <c r="E307" s="256" t="s">
        <v>1</v>
      </c>
      <c r="F307" s="257" t="s">
        <v>166</v>
      </c>
      <c r="G307" s="255"/>
      <c r="H307" s="258">
        <v>336.80100000000004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4" t="s">
        <v>157</v>
      </c>
      <c r="AU307" s="264" t="s">
        <v>90</v>
      </c>
      <c r="AV307" s="14" t="s">
        <v>155</v>
      </c>
      <c r="AW307" s="14" t="s">
        <v>36</v>
      </c>
      <c r="AX307" s="14" t="s">
        <v>88</v>
      </c>
      <c r="AY307" s="264" t="s">
        <v>148</v>
      </c>
    </row>
    <row r="308" s="2" customFormat="1" ht="24.15" customHeight="1">
      <c r="A308" s="39"/>
      <c r="B308" s="40"/>
      <c r="C308" s="228" t="s">
        <v>371</v>
      </c>
      <c r="D308" s="228" t="s">
        <v>151</v>
      </c>
      <c r="E308" s="229" t="s">
        <v>372</v>
      </c>
      <c r="F308" s="230" t="s">
        <v>373</v>
      </c>
      <c r="G308" s="231" t="s">
        <v>271</v>
      </c>
      <c r="H308" s="232">
        <v>2</v>
      </c>
      <c r="I308" s="233"/>
      <c r="J308" s="234">
        <f>ROUND(I308*H308,2)</f>
        <v>0</v>
      </c>
      <c r="K308" s="235"/>
      <c r="L308" s="45"/>
      <c r="M308" s="236" t="s">
        <v>1</v>
      </c>
      <c r="N308" s="237" t="s">
        <v>45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155</v>
      </c>
      <c r="AT308" s="240" t="s">
        <v>151</v>
      </c>
      <c r="AU308" s="240" t="s">
        <v>90</v>
      </c>
      <c r="AY308" s="18" t="s">
        <v>148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88</v>
      </c>
      <c r="BK308" s="241">
        <f>ROUND(I308*H308,2)</f>
        <v>0</v>
      </c>
      <c r="BL308" s="18" t="s">
        <v>155</v>
      </c>
      <c r="BM308" s="240" t="s">
        <v>374</v>
      </c>
    </row>
    <row r="309" s="13" customFormat="1">
      <c r="A309" s="13"/>
      <c r="B309" s="242"/>
      <c r="C309" s="243"/>
      <c r="D309" s="244" t="s">
        <v>157</v>
      </c>
      <c r="E309" s="245" t="s">
        <v>1</v>
      </c>
      <c r="F309" s="246" t="s">
        <v>375</v>
      </c>
      <c r="G309" s="243"/>
      <c r="H309" s="247">
        <v>2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157</v>
      </c>
      <c r="AU309" s="253" t="s">
        <v>90</v>
      </c>
      <c r="AV309" s="13" t="s">
        <v>90</v>
      </c>
      <c r="AW309" s="13" t="s">
        <v>36</v>
      </c>
      <c r="AX309" s="13" t="s">
        <v>88</v>
      </c>
      <c r="AY309" s="253" t="s">
        <v>148</v>
      </c>
    </row>
    <row r="310" s="2" customFormat="1" ht="16.5" customHeight="1">
      <c r="A310" s="39"/>
      <c r="B310" s="40"/>
      <c r="C310" s="228" t="s">
        <v>376</v>
      </c>
      <c r="D310" s="228" t="s">
        <v>151</v>
      </c>
      <c r="E310" s="229" t="s">
        <v>377</v>
      </c>
      <c r="F310" s="230" t="s">
        <v>378</v>
      </c>
      <c r="G310" s="231" t="s">
        <v>271</v>
      </c>
      <c r="H310" s="232">
        <v>2</v>
      </c>
      <c r="I310" s="233"/>
      <c r="J310" s="234">
        <f>ROUND(I310*H310,2)</f>
        <v>0</v>
      </c>
      <c r="K310" s="235"/>
      <c r="L310" s="45"/>
      <c r="M310" s="236" t="s">
        <v>1</v>
      </c>
      <c r="N310" s="237" t="s">
        <v>45</v>
      </c>
      <c r="O310" s="92"/>
      <c r="P310" s="238">
        <f>O310*H310</f>
        <v>0</v>
      </c>
      <c r="Q310" s="238">
        <v>0</v>
      </c>
      <c r="R310" s="238">
        <f>Q310*H310</f>
        <v>0</v>
      </c>
      <c r="S310" s="238">
        <v>0</v>
      </c>
      <c r="T310" s="23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0" t="s">
        <v>155</v>
      </c>
      <c r="AT310" s="240" t="s">
        <v>151</v>
      </c>
      <c r="AU310" s="240" t="s">
        <v>90</v>
      </c>
      <c r="AY310" s="18" t="s">
        <v>148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88</v>
      </c>
      <c r="BK310" s="241">
        <f>ROUND(I310*H310,2)</f>
        <v>0</v>
      </c>
      <c r="BL310" s="18" t="s">
        <v>155</v>
      </c>
      <c r="BM310" s="240" t="s">
        <v>379</v>
      </c>
    </row>
    <row r="311" s="13" customFormat="1">
      <c r="A311" s="13"/>
      <c r="B311" s="242"/>
      <c r="C311" s="243"/>
      <c r="D311" s="244" t="s">
        <v>157</v>
      </c>
      <c r="E311" s="245" t="s">
        <v>1</v>
      </c>
      <c r="F311" s="246" t="s">
        <v>90</v>
      </c>
      <c r="G311" s="243"/>
      <c r="H311" s="247">
        <v>2</v>
      </c>
      <c r="I311" s="248"/>
      <c r="J311" s="243"/>
      <c r="K311" s="243"/>
      <c r="L311" s="249"/>
      <c r="M311" s="250"/>
      <c r="N311" s="251"/>
      <c r="O311" s="251"/>
      <c r="P311" s="251"/>
      <c r="Q311" s="251"/>
      <c r="R311" s="251"/>
      <c r="S311" s="251"/>
      <c r="T311" s="25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3" t="s">
        <v>157</v>
      </c>
      <c r="AU311" s="253" t="s">
        <v>90</v>
      </c>
      <c r="AV311" s="13" t="s">
        <v>90</v>
      </c>
      <c r="AW311" s="13" t="s">
        <v>36</v>
      </c>
      <c r="AX311" s="13" t="s">
        <v>88</v>
      </c>
      <c r="AY311" s="253" t="s">
        <v>148</v>
      </c>
    </row>
    <row r="312" s="2" customFormat="1" ht="16.5" customHeight="1">
      <c r="A312" s="39"/>
      <c r="B312" s="40"/>
      <c r="C312" s="228" t="s">
        <v>380</v>
      </c>
      <c r="D312" s="228" t="s">
        <v>151</v>
      </c>
      <c r="E312" s="229" t="s">
        <v>381</v>
      </c>
      <c r="F312" s="230" t="s">
        <v>382</v>
      </c>
      <c r="G312" s="231" t="s">
        <v>271</v>
      </c>
      <c r="H312" s="232">
        <v>16</v>
      </c>
      <c r="I312" s="233"/>
      <c r="J312" s="234">
        <f>ROUND(I312*H312,2)</f>
        <v>0</v>
      </c>
      <c r="K312" s="235"/>
      <c r="L312" s="45"/>
      <c r="M312" s="236" t="s">
        <v>1</v>
      </c>
      <c r="N312" s="237" t="s">
        <v>45</v>
      </c>
      <c r="O312" s="92"/>
      <c r="P312" s="238">
        <f>O312*H312</f>
        <v>0</v>
      </c>
      <c r="Q312" s="238">
        <v>0</v>
      </c>
      <c r="R312" s="238">
        <f>Q312*H312</f>
        <v>0</v>
      </c>
      <c r="S312" s="238">
        <v>0</v>
      </c>
      <c r="T312" s="23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155</v>
      </c>
      <c r="AT312" s="240" t="s">
        <v>151</v>
      </c>
      <c r="AU312" s="240" t="s">
        <v>90</v>
      </c>
      <c r="AY312" s="18" t="s">
        <v>148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88</v>
      </c>
      <c r="BK312" s="241">
        <f>ROUND(I312*H312,2)</f>
        <v>0</v>
      </c>
      <c r="BL312" s="18" t="s">
        <v>155</v>
      </c>
      <c r="BM312" s="240" t="s">
        <v>383</v>
      </c>
    </row>
    <row r="313" s="13" customFormat="1">
      <c r="A313" s="13"/>
      <c r="B313" s="242"/>
      <c r="C313" s="243"/>
      <c r="D313" s="244" t="s">
        <v>157</v>
      </c>
      <c r="E313" s="245" t="s">
        <v>1</v>
      </c>
      <c r="F313" s="246" t="s">
        <v>279</v>
      </c>
      <c r="G313" s="243"/>
      <c r="H313" s="247">
        <v>16</v>
      </c>
      <c r="I313" s="248"/>
      <c r="J313" s="243"/>
      <c r="K313" s="243"/>
      <c r="L313" s="249"/>
      <c r="M313" s="250"/>
      <c r="N313" s="251"/>
      <c r="O313" s="251"/>
      <c r="P313" s="251"/>
      <c r="Q313" s="251"/>
      <c r="R313" s="251"/>
      <c r="S313" s="251"/>
      <c r="T313" s="25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3" t="s">
        <v>157</v>
      </c>
      <c r="AU313" s="253" t="s">
        <v>90</v>
      </c>
      <c r="AV313" s="13" t="s">
        <v>90</v>
      </c>
      <c r="AW313" s="13" t="s">
        <v>36</v>
      </c>
      <c r="AX313" s="13" t="s">
        <v>88</v>
      </c>
      <c r="AY313" s="253" t="s">
        <v>148</v>
      </c>
    </row>
    <row r="314" s="12" customFormat="1" ht="22.8" customHeight="1">
      <c r="A314" s="12"/>
      <c r="B314" s="212"/>
      <c r="C314" s="213"/>
      <c r="D314" s="214" t="s">
        <v>79</v>
      </c>
      <c r="E314" s="226" t="s">
        <v>384</v>
      </c>
      <c r="F314" s="226" t="s">
        <v>385</v>
      </c>
      <c r="G314" s="213"/>
      <c r="H314" s="213"/>
      <c r="I314" s="216"/>
      <c r="J314" s="227">
        <f>BK314</f>
        <v>0</v>
      </c>
      <c r="K314" s="213"/>
      <c r="L314" s="218"/>
      <c r="M314" s="219"/>
      <c r="N314" s="220"/>
      <c r="O314" s="220"/>
      <c r="P314" s="221">
        <f>SUM(P315:P320)</f>
        <v>0</v>
      </c>
      <c r="Q314" s="220"/>
      <c r="R314" s="221">
        <f>SUM(R315:R320)</f>
        <v>0</v>
      </c>
      <c r="S314" s="220"/>
      <c r="T314" s="222">
        <f>SUM(T315:T320)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3" t="s">
        <v>88</v>
      </c>
      <c r="AT314" s="224" t="s">
        <v>79</v>
      </c>
      <c r="AU314" s="224" t="s">
        <v>88</v>
      </c>
      <c r="AY314" s="223" t="s">
        <v>148</v>
      </c>
      <c r="BK314" s="225">
        <f>SUM(BK315:BK320)</f>
        <v>0</v>
      </c>
    </row>
    <row r="315" s="2" customFormat="1" ht="24.15" customHeight="1">
      <c r="A315" s="39"/>
      <c r="B315" s="40"/>
      <c r="C315" s="228" t="s">
        <v>386</v>
      </c>
      <c r="D315" s="228" t="s">
        <v>151</v>
      </c>
      <c r="E315" s="229" t="s">
        <v>387</v>
      </c>
      <c r="F315" s="230" t="s">
        <v>388</v>
      </c>
      <c r="G315" s="231" t="s">
        <v>154</v>
      </c>
      <c r="H315" s="232">
        <v>28.652999999999999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45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155</v>
      </c>
      <c r="AT315" s="240" t="s">
        <v>151</v>
      </c>
      <c r="AU315" s="240" t="s">
        <v>90</v>
      </c>
      <c r="AY315" s="18" t="s">
        <v>148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88</v>
      </c>
      <c r="BK315" s="241">
        <f>ROUND(I315*H315,2)</f>
        <v>0</v>
      </c>
      <c r="BL315" s="18" t="s">
        <v>155</v>
      </c>
      <c r="BM315" s="240" t="s">
        <v>389</v>
      </c>
    </row>
    <row r="316" s="2" customFormat="1" ht="33" customHeight="1">
      <c r="A316" s="39"/>
      <c r="B316" s="40"/>
      <c r="C316" s="228" t="s">
        <v>390</v>
      </c>
      <c r="D316" s="228" t="s">
        <v>151</v>
      </c>
      <c r="E316" s="229" t="s">
        <v>391</v>
      </c>
      <c r="F316" s="230" t="s">
        <v>392</v>
      </c>
      <c r="G316" s="231" t="s">
        <v>154</v>
      </c>
      <c r="H316" s="232">
        <v>28.652999999999999</v>
      </c>
      <c r="I316" s="233"/>
      <c r="J316" s="234">
        <f>ROUND(I316*H316,2)</f>
        <v>0</v>
      </c>
      <c r="K316" s="235"/>
      <c r="L316" s="45"/>
      <c r="M316" s="236" t="s">
        <v>1</v>
      </c>
      <c r="N316" s="237" t="s">
        <v>45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155</v>
      </c>
      <c r="AT316" s="240" t="s">
        <v>151</v>
      </c>
      <c r="AU316" s="240" t="s">
        <v>90</v>
      </c>
      <c r="AY316" s="18" t="s">
        <v>148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88</v>
      </c>
      <c r="BK316" s="241">
        <f>ROUND(I316*H316,2)</f>
        <v>0</v>
      </c>
      <c r="BL316" s="18" t="s">
        <v>155</v>
      </c>
      <c r="BM316" s="240" t="s">
        <v>393</v>
      </c>
    </row>
    <row r="317" s="2" customFormat="1" ht="24.15" customHeight="1">
      <c r="A317" s="39"/>
      <c r="B317" s="40"/>
      <c r="C317" s="228" t="s">
        <v>394</v>
      </c>
      <c r="D317" s="228" t="s">
        <v>151</v>
      </c>
      <c r="E317" s="229" t="s">
        <v>395</v>
      </c>
      <c r="F317" s="230" t="s">
        <v>396</v>
      </c>
      <c r="G317" s="231" t="s">
        <v>154</v>
      </c>
      <c r="H317" s="232">
        <v>28.652999999999999</v>
      </c>
      <c r="I317" s="233"/>
      <c r="J317" s="234">
        <f>ROUND(I317*H317,2)</f>
        <v>0</v>
      </c>
      <c r="K317" s="235"/>
      <c r="L317" s="45"/>
      <c r="M317" s="236" t="s">
        <v>1</v>
      </c>
      <c r="N317" s="237" t="s">
        <v>45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155</v>
      </c>
      <c r="AT317" s="240" t="s">
        <v>151</v>
      </c>
      <c r="AU317" s="240" t="s">
        <v>90</v>
      </c>
      <c r="AY317" s="18" t="s">
        <v>148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88</v>
      </c>
      <c r="BK317" s="241">
        <f>ROUND(I317*H317,2)</f>
        <v>0</v>
      </c>
      <c r="BL317" s="18" t="s">
        <v>155</v>
      </c>
      <c r="BM317" s="240" t="s">
        <v>397</v>
      </c>
    </row>
    <row r="318" s="2" customFormat="1" ht="24.15" customHeight="1">
      <c r="A318" s="39"/>
      <c r="B318" s="40"/>
      <c r="C318" s="228" t="s">
        <v>398</v>
      </c>
      <c r="D318" s="228" t="s">
        <v>151</v>
      </c>
      <c r="E318" s="229" t="s">
        <v>399</v>
      </c>
      <c r="F318" s="230" t="s">
        <v>400</v>
      </c>
      <c r="G318" s="231" t="s">
        <v>154</v>
      </c>
      <c r="H318" s="232">
        <v>544.40700000000004</v>
      </c>
      <c r="I318" s="233"/>
      <c r="J318" s="234">
        <f>ROUND(I318*H318,2)</f>
        <v>0</v>
      </c>
      <c r="K318" s="235"/>
      <c r="L318" s="45"/>
      <c r="M318" s="236" t="s">
        <v>1</v>
      </c>
      <c r="N318" s="237" t="s">
        <v>45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155</v>
      </c>
      <c r="AT318" s="240" t="s">
        <v>151</v>
      </c>
      <c r="AU318" s="240" t="s">
        <v>90</v>
      </c>
      <c r="AY318" s="18" t="s">
        <v>148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88</v>
      </c>
      <c r="BK318" s="241">
        <f>ROUND(I318*H318,2)</f>
        <v>0</v>
      </c>
      <c r="BL318" s="18" t="s">
        <v>155</v>
      </c>
      <c r="BM318" s="240" t="s">
        <v>401</v>
      </c>
    </row>
    <row r="319" s="13" customFormat="1">
      <c r="A319" s="13"/>
      <c r="B319" s="242"/>
      <c r="C319" s="243"/>
      <c r="D319" s="244" t="s">
        <v>157</v>
      </c>
      <c r="E319" s="243"/>
      <c r="F319" s="246" t="s">
        <v>402</v>
      </c>
      <c r="G319" s="243"/>
      <c r="H319" s="247">
        <v>544.40700000000004</v>
      </c>
      <c r="I319" s="248"/>
      <c r="J319" s="243"/>
      <c r="K319" s="243"/>
      <c r="L319" s="249"/>
      <c r="M319" s="250"/>
      <c r="N319" s="251"/>
      <c r="O319" s="251"/>
      <c r="P319" s="251"/>
      <c r="Q319" s="251"/>
      <c r="R319" s="251"/>
      <c r="S319" s="251"/>
      <c r="T319" s="25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3" t="s">
        <v>157</v>
      </c>
      <c r="AU319" s="253" t="s">
        <v>90</v>
      </c>
      <c r="AV319" s="13" t="s">
        <v>90</v>
      </c>
      <c r="AW319" s="13" t="s">
        <v>4</v>
      </c>
      <c r="AX319" s="13" t="s">
        <v>88</v>
      </c>
      <c r="AY319" s="253" t="s">
        <v>148</v>
      </c>
    </row>
    <row r="320" s="2" customFormat="1" ht="33" customHeight="1">
      <c r="A320" s="39"/>
      <c r="B320" s="40"/>
      <c r="C320" s="228" t="s">
        <v>403</v>
      </c>
      <c r="D320" s="228" t="s">
        <v>151</v>
      </c>
      <c r="E320" s="229" t="s">
        <v>404</v>
      </c>
      <c r="F320" s="230" t="s">
        <v>405</v>
      </c>
      <c r="G320" s="231" t="s">
        <v>154</v>
      </c>
      <c r="H320" s="232">
        <v>24.329000000000001</v>
      </c>
      <c r="I320" s="233"/>
      <c r="J320" s="234">
        <f>ROUND(I320*H320,2)</f>
        <v>0</v>
      </c>
      <c r="K320" s="235"/>
      <c r="L320" s="45"/>
      <c r="M320" s="236" t="s">
        <v>1</v>
      </c>
      <c r="N320" s="237" t="s">
        <v>45</v>
      </c>
      <c r="O320" s="92"/>
      <c r="P320" s="238">
        <f>O320*H320</f>
        <v>0</v>
      </c>
      <c r="Q320" s="238">
        <v>0</v>
      </c>
      <c r="R320" s="238">
        <f>Q320*H320</f>
        <v>0</v>
      </c>
      <c r="S320" s="238">
        <v>0</v>
      </c>
      <c r="T320" s="23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0" t="s">
        <v>155</v>
      </c>
      <c r="AT320" s="240" t="s">
        <v>151</v>
      </c>
      <c r="AU320" s="240" t="s">
        <v>90</v>
      </c>
      <c r="AY320" s="18" t="s">
        <v>148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88</v>
      </c>
      <c r="BK320" s="241">
        <f>ROUND(I320*H320,2)</f>
        <v>0</v>
      </c>
      <c r="BL320" s="18" t="s">
        <v>155</v>
      </c>
      <c r="BM320" s="240" t="s">
        <v>406</v>
      </c>
    </row>
    <row r="321" s="12" customFormat="1" ht="22.8" customHeight="1">
      <c r="A321" s="12"/>
      <c r="B321" s="212"/>
      <c r="C321" s="213"/>
      <c r="D321" s="214" t="s">
        <v>79</v>
      </c>
      <c r="E321" s="226" t="s">
        <v>407</v>
      </c>
      <c r="F321" s="226" t="s">
        <v>408</v>
      </c>
      <c r="G321" s="213"/>
      <c r="H321" s="213"/>
      <c r="I321" s="216"/>
      <c r="J321" s="227">
        <f>BK321</f>
        <v>0</v>
      </c>
      <c r="K321" s="213"/>
      <c r="L321" s="218"/>
      <c r="M321" s="219"/>
      <c r="N321" s="220"/>
      <c r="O321" s="220"/>
      <c r="P321" s="221">
        <f>P322</f>
        <v>0</v>
      </c>
      <c r="Q321" s="220"/>
      <c r="R321" s="221">
        <f>R322</f>
        <v>0</v>
      </c>
      <c r="S321" s="220"/>
      <c r="T321" s="222">
        <f>T322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3" t="s">
        <v>88</v>
      </c>
      <c r="AT321" s="224" t="s">
        <v>79</v>
      </c>
      <c r="AU321" s="224" t="s">
        <v>88</v>
      </c>
      <c r="AY321" s="223" t="s">
        <v>148</v>
      </c>
      <c r="BK321" s="225">
        <f>BK322</f>
        <v>0</v>
      </c>
    </row>
    <row r="322" s="2" customFormat="1" ht="16.5" customHeight="1">
      <c r="A322" s="39"/>
      <c r="B322" s="40"/>
      <c r="C322" s="228" t="s">
        <v>409</v>
      </c>
      <c r="D322" s="228" t="s">
        <v>151</v>
      </c>
      <c r="E322" s="229" t="s">
        <v>410</v>
      </c>
      <c r="F322" s="230" t="s">
        <v>411</v>
      </c>
      <c r="G322" s="231" t="s">
        <v>154</v>
      </c>
      <c r="H322" s="232">
        <v>20.396000000000001</v>
      </c>
      <c r="I322" s="233"/>
      <c r="J322" s="234">
        <f>ROUND(I322*H322,2)</f>
        <v>0</v>
      </c>
      <c r="K322" s="235"/>
      <c r="L322" s="45"/>
      <c r="M322" s="236" t="s">
        <v>1</v>
      </c>
      <c r="N322" s="237" t="s">
        <v>45</v>
      </c>
      <c r="O322" s="92"/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155</v>
      </c>
      <c r="AT322" s="240" t="s">
        <v>151</v>
      </c>
      <c r="AU322" s="240" t="s">
        <v>90</v>
      </c>
      <c r="AY322" s="18" t="s">
        <v>148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88</v>
      </c>
      <c r="BK322" s="241">
        <f>ROUND(I322*H322,2)</f>
        <v>0</v>
      </c>
      <c r="BL322" s="18" t="s">
        <v>155</v>
      </c>
      <c r="BM322" s="240" t="s">
        <v>412</v>
      </c>
    </row>
    <row r="323" s="12" customFormat="1" ht="25.92" customHeight="1">
      <c r="A323" s="12"/>
      <c r="B323" s="212"/>
      <c r="C323" s="213"/>
      <c r="D323" s="214" t="s">
        <v>79</v>
      </c>
      <c r="E323" s="215" t="s">
        <v>413</v>
      </c>
      <c r="F323" s="215" t="s">
        <v>414</v>
      </c>
      <c r="G323" s="213"/>
      <c r="H323" s="213"/>
      <c r="I323" s="216"/>
      <c r="J323" s="217">
        <f>BK323</f>
        <v>0</v>
      </c>
      <c r="K323" s="213"/>
      <c r="L323" s="218"/>
      <c r="M323" s="219"/>
      <c r="N323" s="220"/>
      <c r="O323" s="220"/>
      <c r="P323" s="221">
        <f>P324+P352+P401+P448+P456+P564+P601+P611</f>
        <v>0</v>
      </c>
      <c r="Q323" s="220"/>
      <c r="R323" s="221">
        <f>R324+R352+R401+R448+R456+R564+R601+R611</f>
        <v>6.7051779499999995</v>
      </c>
      <c r="S323" s="220"/>
      <c r="T323" s="222">
        <f>T324+T352+T401+T448+T456+T564+T601+T611</f>
        <v>3.900906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3" t="s">
        <v>90</v>
      </c>
      <c r="AT323" s="224" t="s">
        <v>79</v>
      </c>
      <c r="AU323" s="224" t="s">
        <v>80</v>
      </c>
      <c r="AY323" s="223" t="s">
        <v>148</v>
      </c>
      <c r="BK323" s="225">
        <f>BK324+BK352+BK401+BK448+BK456+BK564+BK601+BK611</f>
        <v>0</v>
      </c>
    </row>
    <row r="324" s="12" customFormat="1" ht="22.8" customHeight="1">
      <c r="A324" s="12"/>
      <c r="B324" s="212"/>
      <c r="C324" s="213"/>
      <c r="D324" s="214" t="s">
        <v>79</v>
      </c>
      <c r="E324" s="226" t="s">
        <v>415</v>
      </c>
      <c r="F324" s="226" t="s">
        <v>416</v>
      </c>
      <c r="G324" s="213"/>
      <c r="H324" s="213"/>
      <c r="I324" s="216"/>
      <c r="J324" s="227">
        <f>BK324</f>
        <v>0</v>
      </c>
      <c r="K324" s="213"/>
      <c r="L324" s="218"/>
      <c r="M324" s="219"/>
      <c r="N324" s="220"/>
      <c r="O324" s="220"/>
      <c r="P324" s="221">
        <f>SUM(P325:P351)</f>
        <v>0</v>
      </c>
      <c r="Q324" s="220"/>
      <c r="R324" s="221">
        <f>SUM(R325:R351)</f>
        <v>1.5377315000000003</v>
      </c>
      <c r="S324" s="220"/>
      <c r="T324" s="222">
        <f>SUM(T325:T351)</f>
        <v>2.335995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23" t="s">
        <v>90</v>
      </c>
      <c r="AT324" s="224" t="s">
        <v>79</v>
      </c>
      <c r="AU324" s="224" t="s">
        <v>88</v>
      </c>
      <c r="AY324" s="223" t="s">
        <v>148</v>
      </c>
      <c r="BK324" s="225">
        <f>SUM(BK325:BK351)</f>
        <v>0</v>
      </c>
    </row>
    <row r="325" s="2" customFormat="1" ht="24.15" customHeight="1">
      <c r="A325" s="39"/>
      <c r="B325" s="40"/>
      <c r="C325" s="228" t="s">
        <v>417</v>
      </c>
      <c r="D325" s="228" t="s">
        <v>151</v>
      </c>
      <c r="E325" s="229" t="s">
        <v>418</v>
      </c>
      <c r="F325" s="230" t="s">
        <v>419</v>
      </c>
      <c r="G325" s="231" t="s">
        <v>161</v>
      </c>
      <c r="H325" s="232">
        <v>135.41999999999999</v>
      </c>
      <c r="I325" s="233"/>
      <c r="J325" s="234">
        <f>ROUND(I325*H325,2)</f>
        <v>0</v>
      </c>
      <c r="K325" s="235"/>
      <c r="L325" s="45"/>
      <c r="M325" s="236" t="s">
        <v>1</v>
      </c>
      <c r="N325" s="237" t="s">
        <v>45</v>
      </c>
      <c r="O325" s="92"/>
      <c r="P325" s="238">
        <f>O325*H325</f>
        <v>0</v>
      </c>
      <c r="Q325" s="238">
        <v>0</v>
      </c>
      <c r="R325" s="238">
        <f>Q325*H325</f>
        <v>0</v>
      </c>
      <c r="S325" s="238">
        <v>0.017250000000000001</v>
      </c>
      <c r="T325" s="239">
        <f>S325*H325</f>
        <v>2.335995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279</v>
      </c>
      <c r="AT325" s="240" t="s">
        <v>151</v>
      </c>
      <c r="AU325" s="240" t="s">
        <v>90</v>
      </c>
      <c r="AY325" s="18" t="s">
        <v>148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88</v>
      </c>
      <c r="BK325" s="241">
        <f>ROUND(I325*H325,2)</f>
        <v>0</v>
      </c>
      <c r="BL325" s="18" t="s">
        <v>279</v>
      </c>
      <c r="BM325" s="240" t="s">
        <v>420</v>
      </c>
    </row>
    <row r="326" s="13" customFormat="1">
      <c r="A326" s="13"/>
      <c r="B326" s="242"/>
      <c r="C326" s="243"/>
      <c r="D326" s="244" t="s">
        <v>157</v>
      </c>
      <c r="E326" s="245" t="s">
        <v>1</v>
      </c>
      <c r="F326" s="246" t="s">
        <v>182</v>
      </c>
      <c r="G326" s="243"/>
      <c r="H326" s="247">
        <v>16.969999999999999</v>
      </c>
      <c r="I326" s="248"/>
      <c r="J326" s="243"/>
      <c r="K326" s="243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157</v>
      </c>
      <c r="AU326" s="253" t="s">
        <v>90</v>
      </c>
      <c r="AV326" s="13" t="s">
        <v>90</v>
      </c>
      <c r="AW326" s="13" t="s">
        <v>36</v>
      </c>
      <c r="AX326" s="13" t="s">
        <v>80</v>
      </c>
      <c r="AY326" s="253" t="s">
        <v>148</v>
      </c>
    </row>
    <row r="327" s="13" customFormat="1">
      <c r="A327" s="13"/>
      <c r="B327" s="242"/>
      <c r="C327" s="243"/>
      <c r="D327" s="244" t="s">
        <v>157</v>
      </c>
      <c r="E327" s="245" t="s">
        <v>1</v>
      </c>
      <c r="F327" s="246" t="s">
        <v>183</v>
      </c>
      <c r="G327" s="243"/>
      <c r="H327" s="247">
        <v>17.300000000000001</v>
      </c>
      <c r="I327" s="248"/>
      <c r="J327" s="243"/>
      <c r="K327" s="243"/>
      <c r="L327" s="249"/>
      <c r="M327" s="250"/>
      <c r="N327" s="251"/>
      <c r="O327" s="251"/>
      <c r="P327" s="251"/>
      <c r="Q327" s="251"/>
      <c r="R327" s="251"/>
      <c r="S327" s="251"/>
      <c r="T327" s="25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3" t="s">
        <v>157</v>
      </c>
      <c r="AU327" s="253" t="s">
        <v>90</v>
      </c>
      <c r="AV327" s="13" t="s">
        <v>90</v>
      </c>
      <c r="AW327" s="13" t="s">
        <v>36</v>
      </c>
      <c r="AX327" s="13" t="s">
        <v>80</v>
      </c>
      <c r="AY327" s="253" t="s">
        <v>148</v>
      </c>
    </row>
    <row r="328" s="13" customFormat="1">
      <c r="A328" s="13"/>
      <c r="B328" s="242"/>
      <c r="C328" s="243"/>
      <c r="D328" s="244" t="s">
        <v>157</v>
      </c>
      <c r="E328" s="245" t="s">
        <v>1</v>
      </c>
      <c r="F328" s="246" t="s">
        <v>184</v>
      </c>
      <c r="G328" s="243"/>
      <c r="H328" s="247">
        <v>20.449999999999999</v>
      </c>
      <c r="I328" s="248"/>
      <c r="J328" s="243"/>
      <c r="K328" s="243"/>
      <c r="L328" s="249"/>
      <c r="M328" s="250"/>
      <c r="N328" s="251"/>
      <c r="O328" s="251"/>
      <c r="P328" s="251"/>
      <c r="Q328" s="251"/>
      <c r="R328" s="251"/>
      <c r="S328" s="251"/>
      <c r="T328" s="25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3" t="s">
        <v>157</v>
      </c>
      <c r="AU328" s="253" t="s">
        <v>90</v>
      </c>
      <c r="AV328" s="13" t="s">
        <v>90</v>
      </c>
      <c r="AW328" s="13" t="s">
        <v>36</v>
      </c>
      <c r="AX328" s="13" t="s">
        <v>80</v>
      </c>
      <c r="AY328" s="253" t="s">
        <v>148</v>
      </c>
    </row>
    <row r="329" s="13" customFormat="1">
      <c r="A329" s="13"/>
      <c r="B329" s="242"/>
      <c r="C329" s="243"/>
      <c r="D329" s="244" t="s">
        <v>157</v>
      </c>
      <c r="E329" s="245" t="s">
        <v>1</v>
      </c>
      <c r="F329" s="246" t="s">
        <v>185</v>
      </c>
      <c r="G329" s="243"/>
      <c r="H329" s="247">
        <v>13.48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157</v>
      </c>
      <c r="AU329" s="253" t="s">
        <v>90</v>
      </c>
      <c r="AV329" s="13" t="s">
        <v>90</v>
      </c>
      <c r="AW329" s="13" t="s">
        <v>36</v>
      </c>
      <c r="AX329" s="13" t="s">
        <v>80</v>
      </c>
      <c r="AY329" s="253" t="s">
        <v>148</v>
      </c>
    </row>
    <row r="330" s="13" customFormat="1">
      <c r="A330" s="13"/>
      <c r="B330" s="242"/>
      <c r="C330" s="243"/>
      <c r="D330" s="244" t="s">
        <v>157</v>
      </c>
      <c r="E330" s="245" t="s">
        <v>1</v>
      </c>
      <c r="F330" s="246" t="s">
        <v>186</v>
      </c>
      <c r="G330" s="243"/>
      <c r="H330" s="247">
        <v>21</v>
      </c>
      <c r="I330" s="248"/>
      <c r="J330" s="243"/>
      <c r="K330" s="243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157</v>
      </c>
      <c r="AU330" s="253" t="s">
        <v>90</v>
      </c>
      <c r="AV330" s="13" t="s">
        <v>90</v>
      </c>
      <c r="AW330" s="13" t="s">
        <v>36</v>
      </c>
      <c r="AX330" s="13" t="s">
        <v>80</v>
      </c>
      <c r="AY330" s="253" t="s">
        <v>148</v>
      </c>
    </row>
    <row r="331" s="13" customFormat="1">
      <c r="A331" s="13"/>
      <c r="B331" s="242"/>
      <c r="C331" s="243"/>
      <c r="D331" s="244" t="s">
        <v>157</v>
      </c>
      <c r="E331" s="245" t="s">
        <v>1</v>
      </c>
      <c r="F331" s="246" t="s">
        <v>187</v>
      </c>
      <c r="G331" s="243"/>
      <c r="H331" s="247">
        <v>12.98</v>
      </c>
      <c r="I331" s="248"/>
      <c r="J331" s="243"/>
      <c r="K331" s="243"/>
      <c r="L331" s="249"/>
      <c r="M331" s="250"/>
      <c r="N331" s="251"/>
      <c r="O331" s="251"/>
      <c r="P331" s="251"/>
      <c r="Q331" s="251"/>
      <c r="R331" s="251"/>
      <c r="S331" s="251"/>
      <c r="T331" s="25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3" t="s">
        <v>157</v>
      </c>
      <c r="AU331" s="253" t="s">
        <v>90</v>
      </c>
      <c r="AV331" s="13" t="s">
        <v>90</v>
      </c>
      <c r="AW331" s="13" t="s">
        <v>36</v>
      </c>
      <c r="AX331" s="13" t="s">
        <v>80</v>
      </c>
      <c r="AY331" s="253" t="s">
        <v>148</v>
      </c>
    </row>
    <row r="332" s="13" customFormat="1">
      <c r="A332" s="13"/>
      <c r="B332" s="242"/>
      <c r="C332" s="243"/>
      <c r="D332" s="244" t="s">
        <v>157</v>
      </c>
      <c r="E332" s="245" t="s">
        <v>1</v>
      </c>
      <c r="F332" s="246" t="s">
        <v>188</v>
      </c>
      <c r="G332" s="243"/>
      <c r="H332" s="247">
        <v>17.370000000000001</v>
      </c>
      <c r="I332" s="248"/>
      <c r="J332" s="243"/>
      <c r="K332" s="243"/>
      <c r="L332" s="249"/>
      <c r="M332" s="250"/>
      <c r="N332" s="251"/>
      <c r="O332" s="251"/>
      <c r="P332" s="251"/>
      <c r="Q332" s="251"/>
      <c r="R332" s="251"/>
      <c r="S332" s="251"/>
      <c r="T332" s="25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3" t="s">
        <v>157</v>
      </c>
      <c r="AU332" s="253" t="s">
        <v>90</v>
      </c>
      <c r="AV332" s="13" t="s">
        <v>90</v>
      </c>
      <c r="AW332" s="13" t="s">
        <v>36</v>
      </c>
      <c r="AX332" s="13" t="s">
        <v>80</v>
      </c>
      <c r="AY332" s="253" t="s">
        <v>148</v>
      </c>
    </row>
    <row r="333" s="13" customFormat="1">
      <c r="A333" s="13"/>
      <c r="B333" s="242"/>
      <c r="C333" s="243"/>
      <c r="D333" s="244" t="s">
        <v>157</v>
      </c>
      <c r="E333" s="245" t="s">
        <v>1</v>
      </c>
      <c r="F333" s="246" t="s">
        <v>189</v>
      </c>
      <c r="G333" s="243"/>
      <c r="H333" s="247">
        <v>15.869999999999999</v>
      </c>
      <c r="I333" s="248"/>
      <c r="J333" s="243"/>
      <c r="K333" s="243"/>
      <c r="L333" s="249"/>
      <c r="M333" s="250"/>
      <c r="N333" s="251"/>
      <c r="O333" s="251"/>
      <c r="P333" s="251"/>
      <c r="Q333" s="251"/>
      <c r="R333" s="251"/>
      <c r="S333" s="251"/>
      <c r="T333" s="25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3" t="s">
        <v>157</v>
      </c>
      <c r="AU333" s="253" t="s">
        <v>90</v>
      </c>
      <c r="AV333" s="13" t="s">
        <v>90</v>
      </c>
      <c r="AW333" s="13" t="s">
        <v>36</v>
      </c>
      <c r="AX333" s="13" t="s">
        <v>80</v>
      </c>
      <c r="AY333" s="253" t="s">
        <v>148</v>
      </c>
    </row>
    <row r="334" s="14" customFormat="1">
      <c r="A334" s="14"/>
      <c r="B334" s="254"/>
      <c r="C334" s="255"/>
      <c r="D334" s="244" t="s">
        <v>157</v>
      </c>
      <c r="E334" s="256" t="s">
        <v>1</v>
      </c>
      <c r="F334" s="257" t="s">
        <v>166</v>
      </c>
      <c r="G334" s="255"/>
      <c r="H334" s="258">
        <v>135.42000000000002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4" t="s">
        <v>157</v>
      </c>
      <c r="AU334" s="264" t="s">
        <v>90</v>
      </c>
      <c r="AV334" s="14" t="s">
        <v>155</v>
      </c>
      <c r="AW334" s="14" t="s">
        <v>36</v>
      </c>
      <c r="AX334" s="14" t="s">
        <v>88</v>
      </c>
      <c r="AY334" s="264" t="s">
        <v>148</v>
      </c>
    </row>
    <row r="335" s="2" customFormat="1" ht="33" customHeight="1">
      <c r="A335" s="39"/>
      <c r="B335" s="40"/>
      <c r="C335" s="228" t="s">
        <v>421</v>
      </c>
      <c r="D335" s="228" t="s">
        <v>151</v>
      </c>
      <c r="E335" s="229" t="s">
        <v>422</v>
      </c>
      <c r="F335" s="230" t="s">
        <v>423</v>
      </c>
      <c r="G335" s="231" t="s">
        <v>161</v>
      </c>
      <c r="H335" s="232">
        <v>159.34999999999999</v>
      </c>
      <c r="I335" s="233"/>
      <c r="J335" s="234">
        <f>ROUND(I335*H335,2)</f>
        <v>0</v>
      </c>
      <c r="K335" s="235"/>
      <c r="L335" s="45"/>
      <c r="M335" s="236" t="s">
        <v>1</v>
      </c>
      <c r="N335" s="237" t="s">
        <v>45</v>
      </c>
      <c r="O335" s="92"/>
      <c r="P335" s="238">
        <f>O335*H335</f>
        <v>0</v>
      </c>
      <c r="Q335" s="238">
        <v>0.00125</v>
      </c>
      <c r="R335" s="238">
        <f>Q335*H335</f>
        <v>0.19918749999999999</v>
      </c>
      <c r="S335" s="238">
        <v>0</v>
      </c>
      <c r="T335" s="23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0" t="s">
        <v>279</v>
      </c>
      <c r="AT335" s="240" t="s">
        <v>151</v>
      </c>
      <c r="AU335" s="240" t="s">
        <v>90</v>
      </c>
      <c r="AY335" s="18" t="s">
        <v>148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88</v>
      </c>
      <c r="BK335" s="241">
        <f>ROUND(I335*H335,2)</f>
        <v>0</v>
      </c>
      <c r="BL335" s="18" t="s">
        <v>279</v>
      </c>
      <c r="BM335" s="240" t="s">
        <v>424</v>
      </c>
    </row>
    <row r="336" s="13" customFormat="1">
      <c r="A336" s="13"/>
      <c r="B336" s="242"/>
      <c r="C336" s="243"/>
      <c r="D336" s="244" t="s">
        <v>157</v>
      </c>
      <c r="E336" s="245" t="s">
        <v>1</v>
      </c>
      <c r="F336" s="246" t="s">
        <v>182</v>
      </c>
      <c r="G336" s="243"/>
      <c r="H336" s="247">
        <v>16.969999999999999</v>
      </c>
      <c r="I336" s="248"/>
      <c r="J336" s="243"/>
      <c r="K336" s="243"/>
      <c r="L336" s="249"/>
      <c r="M336" s="250"/>
      <c r="N336" s="251"/>
      <c r="O336" s="251"/>
      <c r="P336" s="251"/>
      <c r="Q336" s="251"/>
      <c r="R336" s="251"/>
      <c r="S336" s="251"/>
      <c r="T336" s="25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3" t="s">
        <v>157</v>
      </c>
      <c r="AU336" s="253" t="s">
        <v>90</v>
      </c>
      <c r="AV336" s="13" t="s">
        <v>90</v>
      </c>
      <c r="AW336" s="13" t="s">
        <v>36</v>
      </c>
      <c r="AX336" s="13" t="s">
        <v>80</v>
      </c>
      <c r="AY336" s="253" t="s">
        <v>148</v>
      </c>
    </row>
    <row r="337" s="13" customFormat="1">
      <c r="A337" s="13"/>
      <c r="B337" s="242"/>
      <c r="C337" s="243"/>
      <c r="D337" s="244" t="s">
        <v>157</v>
      </c>
      <c r="E337" s="245" t="s">
        <v>1</v>
      </c>
      <c r="F337" s="246" t="s">
        <v>308</v>
      </c>
      <c r="G337" s="243"/>
      <c r="H337" s="247">
        <v>74.180000000000007</v>
      </c>
      <c r="I337" s="248"/>
      <c r="J337" s="243"/>
      <c r="K337" s="243"/>
      <c r="L337" s="249"/>
      <c r="M337" s="250"/>
      <c r="N337" s="251"/>
      <c r="O337" s="251"/>
      <c r="P337" s="251"/>
      <c r="Q337" s="251"/>
      <c r="R337" s="251"/>
      <c r="S337" s="251"/>
      <c r="T337" s="25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3" t="s">
        <v>157</v>
      </c>
      <c r="AU337" s="253" t="s">
        <v>90</v>
      </c>
      <c r="AV337" s="13" t="s">
        <v>90</v>
      </c>
      <c r="AW337" s="13" t="s">
        <v>36</v>
      </c>
      <c r="AX337" s="13" t="s">
        <v>80</v>
      </c>
      <c r="AY337" s="253" t="s">
        <v>148</v>
      </c>
    </row>
    <row r="338" s="13" customFormat="1">
      <c r="A338" s="13"/>
      <c r="B338" s="242"/>
      <c r="C338" s="243"/>
      <c r="D338" s="244" t="s">
        <v>157</v>
      </c>
      <c r="E338" s="245" t="s">
        <v>1</v>
      </c>
      <c r="F338" s="246" t="s">
        <v>309</v>
      </c>
      <c r="G338" s="243"/>
      <c r="H338" s="247">
        <v>12.98</v>
      </c>
      <c r="I338" s="248"/>
      <c r="J338" s="243"/>
      <c r="K338" s="243"/>
      <c r="L338" s="249"/>
      <c r="M338" s="250"/>
      <c r="N338" s="251"/>
      <c r="O338" s="251"/>
      <c r="P338" s="251"/>
      <c r="Q338" s="251"/>
      <c r="R338" s="251"/>
      <c r="S338" s="251"/>
      <c r="T338" s="25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3" t="s">
        <v>157</v>
      </c>
      <c r="AU338" s="253" t="s">
        <v>90</v>
      </c>
      <c r="AV338" s="13" t="s">
        <v>90</v>
      </c>
      <c r="AW338" s="13" t="s">
        <v>36</v>
      </c>
      <c r="AX338" s="13" t="s">
        <v>80</v>
      </c>
      <c r="AY338" s="253" t="s">
        <v>148</v>
      </c>
    </row>
    <row r="339" s="13" customFormat="1">
      <c r="A339" s="13"/>
      <c r="B339" s="242"/>
      <c r="C339" s="243"/>
      <c r="D339" s="244" t="s">
        <v>157</v>
      </c>
      <c r="E339" s="245" t="s">
        <v>1</v>
      </c>
      <c r="F339" s="246" t="s">
        <v>310</v>
      </c>
      <c r="G339" s="243"/>
      <c r="H339" s="247">
        <v>10.73</v>
      </c>
      <c r="I339" s="248"/>
      <c r="J339" s="243"/>
      <c r="K339" s="243"/>
      <c r="L339" s="249"/>
      <c r="M339" s="250"/>
      <c r="N339" s="251"/>
      <c r="O339" s="251"/>
      <c r="P339" s="251"/>
      <c r="Q339" s="251"/>
      <c r="R339" s="251"/>
      <c r="S339" s="251"/>
      <c r="T339" s="25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3" t="s">
        <v>157</v>
      </c>
      <c r="AU339" s="253" t="s">
        <v>90</v>
      </c>
      <c r="AV339" s="13" t="s">
        <v>90</v>
      </c>
      <c r="AW339" s="13" t="s">
        <v>36</v>
      </c>
      <c r="AX339" s="13" t="s">
        <v>80</v>
      </c>
      <c r="AY339" s="253" t="s">
        <v>148</v>
      </c>
    </row>
    <row r="340" s="13" customFormat="1">
      <c r="A340" s="13"/>
      <c r="B340" s="242"/>
      <c r="C340" s="243"/>
      <c r="D340" s="244" t="s">
        <v>157</v>
      </c>
      <c r="E340" s="245" t="s">
        <v>1</v>
      </c>
      <c r="F340" s="246" t="s">
        <v>311</v>
      </c>
      <c r="G340" s="243"/>
      <c r="H340" s="247">
        <v>5.5899999999999999</v>
      </c>
      <c r="I340" s="248"/>
      <c r="J340" s="243"/>
      <c r="K340" s="243"/>
      <c r="L340" s="249"/>
      <c r="M340" s="250"/>
      <c r="N340" s="251"/>
      <c r="O340" s="251"/>
      <c r="P340" s="251"/>
      <c r="Q340" s="251"/>
      <c r="R340" s="251"/>
      <c r="S340" s="251"/>
      <c r="T340" s="25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3" t="s">
        <v>157</v>
      </c>
      <c r="AU340" s="253" t="s">
        <v>90</v>
      </c>
      <c r="AV340" s="13" t="s">
        <v>90</v>
      </c>
      <c r="AW340" s="13" t="s">
        <v>36</v>
      </c>
      <c r="AX340" s="13" t="s">
        <v>80</v>
      </c>
      <c r="AY340" s="253" t="s">
        <v>148</v>
      </c>
    </row>
    <row r="341" s="13" customFormat="1">
      <c r="A341" s="13"/>
      <c r="B341" s="242"/>
      <c r="C341" s="243"/>
      <c r="D341" s="244" t="s">
        <v>157</v>
      </c>
      <c r="E341" s="245" t="s">
        <v>1</v>
      </c>
      <c r="F341" s="246" t="s">
        <v>312</v>
      </c>
      <c r="G341" s="243"/>
      <c r="H341" s="247">
        <v>4.5499999999999998</v>
      </c>
      <c r="I341" s="248"/>
      <c r="J341" s="243"/>
      <c r="K341" s="243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157</v>
      </c>
      <c r="AU341" s="253" t="s">
        <v>90</v>
      </c>
      <c r="AV341" s="13" t="s">
        <v>90</v>
      </c>
      <c r="AW341" s="13" t="s">
        <v>36</v>
      </c>
      <c r="AX341" s="13" t="s">
        <v>80</v>
      </c>
      <c r="AY341" s="253" t="s">
        <v>148</v>
      </c>
    </row>
    <row r="342" s="13" customFormat="1">
      <c r="A342" s="13"/>
      <c r="B342" s="242"/>
      <c r="C342" s="243"/>
      <c r="D342" s="244" t="s">
        <v>157</v>
      </c>
      <c r="E342" s="245" t="s">
        <v>1</v>
      </c>
      <c r="F342" s="246" t="s">
        <v>313</v>
      </c>
      <c r="G342" s="243"/>
      <c r="H342" s="247">
        <v>3.4399999999999999</v>
      </c>
      <c r="I342" s="248"/>
      <c r="J342" s="243"/>
      <c r="K342" s="243"/>
      <c r="L342" s="249"/>
      <c r="M342" s="250"/>
      <c r="N342" s="251"/>
      <c r="O342" s="251"/>
      <c r="P342" s="251"/>
      <c r="Q342" s="251"/>
      <c r="R342" s="251"/>
      <c r="S342" s="251"/>
      <c r="T342" s="25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3" t="s">
        <v>157</v>
      </c>
      <c r="AU342" s="253" t="s">
        <v>90</v>
      </c>
      <c r="AV342" s="13" t="s">
        <v>90</v>
      </c>
      <c r="AW342" s="13" t="s">
        <v>36</v>
      </c>
      <c r="AX342" s="13" t="s">
        <v>80</v>
      </c>
      <c r="AY342" s="253" t="s">
        <v>148</v>
      </c>
    </row>
    <row r="343" s="13" customFormat="1">
      <c r="A343" s="13"/>
      <c r="B343" s="242"/>
      <c r="C343" s="243"/>
      <c r="D343" s="244" t="s">
        <v>157</v>
      </c>
      <c r="E343" s="245" t="s">
        <v>1</v>
      </c>
      <c r="F343" s="246" t="s">
        <v>314</v>
      </c>
      <c r="G343" s="243"/>
      <c r="H343" s="247">
        <v>1.4099999999999999</v>
      </c>
      <c r="I343" s="248"/>
      <c r="J343" s="243"/>
      <c r="K343" s="243"/>
      <c r="L343" s="249"/>
      <c r="M343" s="250"/>
      <c r="N343" s="251"/>
      <c r="O343" s="251"/>
      <c r="P343" s="251"/>
      <c r="Q343" s="251"/>
      <c r="R343" s="251"/>
      <c r="S343" s="251"/>
      <c r="T343" s="25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3" t="s">
        <v>157</v>
      </c>
      <c r="AU343" s="253" t="s">
        <v>90</v>
      </c>
      <c r="AV343" s="13" t="s">
        <v>90</v>
      </c>
      <c r="AW343" s="13" t="s">
        <v>36</v>
      </c>
      <c r="AX343" s="13" t="s">
        <v>80</v>
      </c>
      <c r="AY343" s="253" t="s">
        <v>148</v>
      </c>
    </row>
    <row r="344" s="13" customFormat="1">
      <c r="A344" s="13"/>
      <c r="B344" s="242"/>
      <c r="C344" s="243"/>
      <c r="D344" s="244" t="s">
        <v>157</v>
      </c>
      <c r="E344" s="245" t="s">
        <v>1</v>
      </c>
      <c r="F344" s="246" t="s">
        <v>315</v>
      </c>
      <c r="G344" s="243"/>
      <c r="H344" s="247">
        <v>0.84999999999999998</v>
      </c>
      <c r="I344" s="248"/>
      <c r="J344" s="243"/>
      <c r="K344" s="243"/>
      <c r="L344" s="249"/>
      <c r="M344" s="250"/>
      <c r="N344" s="251"/>
      <c r="O344" s="251"/>
      <c r="P344" s="251"/>
      <c r="Q344" s="251"/>
      <c r="R344" s="251"/>
      <c r="S344" s="251"/>
      <c r="T344" s="25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3" t="s">
        <v>157</v>
      </c>
      <c r="AU344" s="253" t="s">
        <v>90</v>
      </c>
      <c r="AV344" s="13" t="s">
        <v>90</v>
      </c>
      <c r="AW344" s="13" t="s">
        <v>36</v>
      </c>
      <c r="AX344" s="13" t="s">
        <v>80</v>
      </c>
      <c r="AY344" s="253" t="s">
        <v>148</v>
      </c>
    </row>
    <row r="345" s="13" customFormat="1">
      <c r="A345" s="13"/>
      <c r="B345" s="242"/>
      <c r="C345" s="243"/>
      <c r="D345" s="244" t="s">
        <v>157</v>
      </c>
      <c r="E345" s="245" t="s">
        <v>1</v>
      </c>
      <c r="F345" s="246" t="s">
        <v>316</v>
      </c>
      <c r="G345" s="243"/>
      <c r="H345" s="247">
        <v>3.3500000000000001</v>
      </c>
      <c r="I345" s="248"/>
      <c r="J345" s="243"/>
      <c r="K345" s="243"/>
      <c r="L345" s="249"/>
      <c r="M345" s="250"/>
      <c r="N345" s="251"/>
      <c r="O345" s="251"/>
      <c r="P345" s="251"/>
      <c r="Q345" s="251"/>
      <c r="R345" s="251"/>
      <c r="S345" s="251"/>
      <c r="T345" s="25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3" t="s">
        <v>157</v>
      </c>
      <c r="AU345" s="253" t="s">
        <v>90</v>
      </c>
      <c r="AV345" s="13" t="s">
        <v>90</v>
      </c>
      <c r="AW345" s="13" t="s">
        <v>36</v>
      </c>
      <c r="AX345" s="13" t="s">
        <v>80</v>
      </c>
      <c r="AY345" s="253" t="s">
        <v>148</v>
      </c>
    </row>
    <row r="346" s="13" customFormat="1">
      <c r="A346" s="13"/>
      <c r="B346" s="242"/>
      <c r="C346" s="243"/>
      <c r="D346" s="244" t="s">
        <v>157</v>
      </c>
      <c r="E346" s="245" t="s">
        <v>1</v>
      </c>
      <c r="F346" s="246" t="s">
        <v>317</v>
      </c>
      <c r="G346" s="243"/>
      <c r="H346" s="247">
        <v>1.26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157</v>
      </c>
      <c r="AU346" s="253" t="s">
        <v>90</v>
      </c>
      <c r="AV346" s="13" t="s">
        <v>90</v>
      </c>
      <c r="AW346" s="13" t="s">
        <v>36</v>
      </c>
      <c r="AX346" s="13" t="s">
        <v>80</v>
      </c>
      <c r="AY346" s="253" t="s">
        <v>148</v>
      </c>
    </row>
    <row r="347" s="13" customFormat="1">
      <c r="A347" s="13"/>
      <c r="B347" s="242"/>
      <c r="C347" s="243"/>
      <c r="D347" s="244" t="s">
        <v>157</v>
      </c>
      <c r="E347" s="245" t="s">
        <v>1</v>
      </c>
      <c r="F347" s="246" t="s">
        <v>267</v>
      </c>
      <c r="G347" s="243"/>
      <c r="H347" s="247">
        <v>24.039999999999999</v>
      </c>
      <c r="I347" s="248"/>
      <c r="J347" s="243"/>
      <c r="K347" s="243"/>
      <c r="L347" s="249"/>
      <c r="M347" s="250"/>
      <c r="N347" s="251"/>
      <c r="O347" s="251"/>
      <c r="P347" s="251"/>
      <c r="Q347" s="251"/>
      <c r="R347" s="251"/>
      <c r="S347" s="251"/>
      <c r="T347" s="25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3" t="s">
        <v>157</v>
      </c>
      <c r="AU347" s="253" t="s">
        <v>90</v>
      </c>
      <c r="AV347" s="13" t="s">
        <v>90</v>
      </c>
      <c r="AW347" s="13" t="s">
        <v>36</v>
      </c>
      <c r="AX347" s="13" t="s">
        <v>80</v>
      </c>
      <c r="AY347" s="253" t="s">
        <v>148</v>
      </c>
    </row>
    <row r="348" s="14" customFormat="1">
      <c r="A348" s="14"/>
      <c r="B348" s="254"/>
      <c r="C348" s="255"/>
      <c r="D348" s="244" t="s">
        <v>157</v>
      </c>
      <c r="E348" s="256" t="s">
        <v>1</v>
      </c>
      <c r="F348" s="257" t="s">
        <v>166</v>
      </c>
      <c r="G348" s="255"/>
      <c r="H348" s="258">
        <v>159.34999999999999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4" t="s">
        <v>157</v>
      </c>
      <c r="AU348" s="264" t="s">
        <v>90</v>
      </c>
      <c r="AV348" s="14" t="s">
        <v>155</v>
      </c>
      <c r="AW348" s="14" t="s">
        <v>36</v>
      </c>
      <c r="AX348" s="14" t="s">
        <v>88</v>
      </c>
      <c r="AY348" s="264" t="s">
        <v>148</v>
      </c>
    </row>
    <row r="349" s="2" customFormat="1" ht="24.15" customHeight="1">
      <c r="A349" s="39"/>
      <c r="B349" s="40"/>
      <c r="C349" s="286" t="s">
        <v>425</v>
      </c>
      <c r="D349" s="286" t="s">
        <v>274</v>
      </c>
      <c r="E349" s="287" t="s">
        <v>426</v>
      </c>
      <c r="F349" s="288" t="s">
        <v>427</v>
      </c>
      <c r="G349" s="289" t="s">
        <v>161</v>
      </c>
      <c r="H349" s="290">
        <v>167.31800000000001</v>
      </c>
      <c r="I349" s="291"/>
      <c r="J349" s="292">
        <f>ROUND(I349*H349,2)</f>
        <v>0</v>
      </c>
      <c r="K349" s="293"/>
      <c r="L349" s="294"/>
      <c r="M349" s="295" t="s">
        <v>1</v>
      </c>
      <c r="N349" s="296" t="s">
        <v>45</v>
      </c>
      <c r="O349" s="92"/>
      <c r="P349" s="238">
        <f>O349*H349</f>
        <v>0</v>
      </c>
      <c r="Q349" s="238">
        <v>0.0080000000000000002</v>
      </c>
      <c r="R349" s="238">
        <f>Q349*H349</f>
        <v>1.3385440000000002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380</v>
      </c>
      <c r="AT349" s="240" t="s">
        <v>274</v>
      </c>
      <c r="AU349" s="240" t="s">
        <v>90</v>
      </c>
      <c r="AY349" s="18" t="s">
        <v>148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88</v>
      </c>
      <c r="BK349" s="241">
        <f>ROUND(I349*H349,2)</f>
        <v>0</v>
      </c>
      <c r="BL349" s="18" t="s">
        <v>279</v>
      </c>
      <c r="BM349" s="240" t="s">
        <v>428</v>
      </c>
    </row>
    <row r="350" s="13" customFormat="1">
      <c r="A350" s="13"/>
      <c r="B350" s="242"/>
      <c r="C350" s="243"/>
      <c r="D350" s="244" t="s">
        <v>157</v>
      </c>
      <c r="E350" s="243"/>
      <c r="F350" s="246" t="s">
        <v>429</v>
      </c>
      <c r="G350" s="243"/>
      <c r="H350" s="247">
        <v>167.31800000000001</v>
      </c>
      <c r="I350" s="248"/>
      <c r="J350" s="243"/>
      <c r="K350" s="243"/>
      <c r="L350" s="249"/>
      <c r="M350" s="250"/>
      <c r="N350" s="251"/>
      <c r="O350" s="251"/>
      <c r="P350" s="251"/>
      <c r="Q350" s="251"/>
      <c r="R350" s="251"/>
      <c r="S350" s="251"/>
      <c r="T350" s="25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3" t="s">
        <v>157</v>
      </c>
      <c r="AU350" s="253" t="s">
        <v>90</v>
      </c>
      <c r="AV350" s="13" t="s">
        <v>90</v>
      </c>
      <c r="AW350" s="13" t="s">
        <v>4</v>
      </c>
      <c r="AX350" s="13" t="s">
        <v>88</v>
      </c>
      <c r="AY350" s="253" t="s">
        <v>148</v>
      </c>
    </row>
    <row r="351" s="2" customFormat="1" ht="24.15" customHeight="1">
      <c r="A351" s="39"/>
      <c r="B351" s="40"/>
      <c r="C351" s="228" t="s">
        <v>430</v>
      </c>
      <c r="D351" s="228" t="s">
        <v>151</v>
      </c>
      <c r="E351" s="229" t="s">
        <v>431</v>
      </c>
      <c r="F351" s="230" t="s">
        <v>432</v>
      </c>
      <c r="G351" s="231" t="s">
        <v>433</v>
      </c>
      <c r="H351" s="297"/>
      <c r="I351" s="233"/>
      <c r="J351" s="234">
        <f>ROUND(I351*H351,2)</f>
        <v>0</v>
      </c>
      <c r="K351" s="235"/>
      <c r="L351" s="45"/>
      <c r="M351" s="236" t="s">
        <v>1</v>
      </c>
      <c r="N351" s="237" t="s">
        <v>45</v>
      </c>
      <c r="O351" s="92"/>
      <c r="P351" s="238">
        <f>O351*H351</f>
        <v>0</v>
      </c>
      <c r="Q351" s="238">
        <v>0</v>
      </c>
      <c r="R351" s="238">
        <f>Q351*H351</f>
        <v>0</v>
      </c>
      <c r="S351" s="238">
        <v>0</v>
      </c>
      <c r="T351" s="23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0" t="s">
        <v>279</v>
      </c>
      <c r="AT351" s="240" t="s">
        <v>151</v>
      </c>
      <c r="AU351" s="240" t="s">
        <v>90</v>
      </c>
      <c r="AY351" s="18" t="s">
        <v>148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8" t="s">
        <v>88</v>
      </c>
      <c r="BK351" s="241">
        <f>ROUND(I351*H351,2)</f>
        <v>0</v>
      </c>
      <c r="BL351" s="18" t="s">
        <v>279</v>
      </c>
      <c r="BM351" s="240" t="s">
        <v>434</v>
      </c>
    </row>
    <row r="352" s="12" customFormat="1" ht="22.8" customHeight="1">
      <c r="A352" s="12"/>
      <c r="B352" s="212"/>
      <c r="C352" s="213"/>
      <c r="D352" s="214" t="s">
        <v>79</v>
      </c>
      <c r="E352" s="226" t="s">
        <v>435</v>
      </c>
      <c r="F352" s="226" t="s">
        <v>436</v>
      </c>
      <c r="G352" s="213"/>
      <c r="H352" s="213"/>
      <c r="I352" s="216"/>
      <c r="J352" s="227">
        <f>BK352</f>
        <v>0</v>
      </c>
      <c r="K352" s="213"/>
      <c r="L352" s="218"/>
      <c r="M352" s="219"/>
      <c r="N352" s="220"/>
      <c r="O352" s="220"/>
      <c r="P352" s="221">
        <f>SUM(P353:P400)</f>
        <v>0</v>
      </c>
      <c r="Q352" s="220"/>
      <c r="R352" s="221">
        <f>SUM(R353:R400)</f>
        <v>0.03024</v>
      </c>
      <c r="S352" s="220"/>
      <c r="T352" s="222">
        <f>SUM(T353:T400)</f>
        <v>0.16800000000000001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3" t="s">
        <v>90</v>
      </c>
      <c r="AT352" s="224" t="s">
        <v>79</v>
      </c>
      <c r="AU352" s="224" t="s">
        <v>88</v>
      </c>
      <c r="AY352" s="223" t="s">
        <v>148</v>
      </c>
      <c r="BK352" s="225">
        <f>SUM(BK353:BK400)</f>
        <v>0</v>
      </c>
    </row>
    <row r="353" s="2" customFormat="1" ht="24.15" customHeight="1">
      <c r="A353" s="39"/>
      <c r="B353" s="40"/>
      <c r="C353" s="228" t="s">
        <v>437</v>
      </c>
      <c r="D353" s="228" t="s">
        <v>151</v>
      </c>
      <c r="E353" s="229" t="s">
        <v>438</v>
      </c>
      <c r="F353" s="230" t="s">
        <v>439</v>
      </c>
      <c r="G353" s="231" t="s">
        <v>271</v>
      </c>
      <c r="H353" s="232">
        <v>7</v>
      </c>
      <c r="I353" s="233"/>
      <c r="J353" s="234">
        <f>ROUND(I353*H353,2)</f>
        <v>0</v>
      </c>
      <c r="K353" s="235"/>
      <c r="L353" s="45"/>
      <c r="M353" s="236" t="s">
        <v>1</v>
      </c>
      <c r="N353" s="237" t="s">
        <v>45</v>
      </c>
      <c r="O353" s="92"/>
      <c r="P353" s="238">
        <f>O353*H353</f>
        <v>0</v>
      </c>
      <c r="Q353" s="238">
        <v>0</v>
      </c>
      <c r="R353" s="238">
        <f>Q353*H353</f>
        <v>0</v>
      </c>
      <c r="S353" s="238">
        <v>0.024</v>
      </c>
      <c r="T353" s="239">
        <f>S353*H353</f>
        <v>0.16800000000000001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279</v>
      </c>
      <c r="AT353" s="240" t="s">
        <v>151</v>
      </c>
      <c r="AU353" s="240" t="s">
        <v>90</v>
      </c>
      <c r="AY353" s="18" t="s">
        <v>148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88</v>
      </c>
      <c r="BK353" s="241">
        <f>ROUND(I353*H353,2)</f>
        <v>0</v>
      </c>
      <c r="BL353" s="18" t="s">
        <v>279</v>
      </c>
      <c r="BM353" s="240" t="s">
        <v>440</v>
      </c>
    </row>
    <row r="354" s="2" customFormat="1" ht="24.15" customHeight="1">
      <c r="A354" s="39"/>
      <c r="B354" s="40"/>
      <c r="C354" s="228" t="s">
        <v>441</v>
      </c>
      <c r="D354" s="228" t="s">
        <v>151</v>
      </c>
      <c r="E354" s="229" t="s">
        <v>442</v>
      </c>
      <c r="F354" s="230" t="s">
        <v>443</v>
      </c>
      <c r="G354" s="231" t="s">
        <v>271</v>
      </c>
      <c r="H354" s="232">
        <v>8</v>
      </c>
      <c r="I354" s="233"/>
      <c r="J354" s="234">
        <f>ROUND(I354*H354,2)</f>
        <v>0</v>
      </c>
      <c r="K354" s="235"/>
      <c r="L354" s="45"/>
      <c r="M354" s="236" t="s">
        <v>1</v>
      </c>
      <c r="N354" s="237" t="s">
        <v>45</v>
      </c>
      <c r="O354" s="92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279</v>
      </c>
      <c r="AT354" s="240" t="s">
        <v>151</v>
      </c>
      <c r="AU354" s="240" t="s">
        <v>90</v>
      </c>
      <c r="AY354" s="18" t="s">
        <v>148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88</v>
      </c>
      <c r="BK354" s="241">
        <f>ROUND(I354*H354,2)</f>
        <v>0</v>
      </c>
      <c r="BL354" s="18" t="s">
        <v>279</v>
      </c>
      <c r="BM354" s="240" t="s">
        <v>444</v>
      </c>
    </row>
    <row r="355" s="2" customFormat="1" ht="21.75" customHeight="1">
      <c r="A355" s="39"/>
      <c r="B355" s="40"/>
      <c r="C355" s="286" t="s">
        <v>445</v>
      </c>
      <c r="D355" s="286" t="s">
        <v>274</v>
      </c>
      <c r="E355" s="287" t="s">
        <v>446</v>
      </c>
      <c r="F355" s="288" t="s">
        <v>447</v>
      </c>
      <c r="G355" s="289" t="s">
        <v>299</v>
      </c>
      <c r="H355" s="290">
        <v>14.4</v>
      </c>
      <c r="I355" s="291"/>
      <c r="J355" s="292">
        <f>ROUND(I355*H355,2)</f>
        <v>0</v>
      </c>
      <c r="K355" s="293"/>
      <c r="L355" s="294"/>
      <c r="M355" s="295" t="s">
        <v>1</v>
      </c>
      <c r="N355" s="296" t="s">
        <v>45</v>
      </c>
      <c r="O355" s="92"/>
      <c r="P355" s="238">
        <f>O355*H355</f>
        <v>0</v>
      </c>
      <c r="Q355" s="238">
        <v>0.0020999999999999999</v>
      </c>
      <c r="R355" s="238">
        <f>Q355*H355</f>
        <v>0.03024</v>
      </c>
      <c r="S355" s="238">
        <v>0</v>
      </c>
      <c r="T355" s="23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380</v>
      </c>
      <c r="AT355" s="240" t="s">
        <v>274</v>
      </c>
      <c r="AU355" s="240" t="s">
        <v>90</v>
      </c>
      <c r="AY355" s="18" t="s">
        <v>148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88</v>
      </c>
      <c r="BK355" s="241">
        <f>ROUND(I355*H355,2)</f>
        <v>0</v>
      </c>
      <c r="BL355" s="18" t="s">
        <v>279</v>
      </c>
      <c r="BM355" s="240" t="s">
        <v>448</v>
      </c>
    </row>
    <row r="356" s="13" customFormat="1">
      <c r="A356" s="13"/>
      <c r="B356" s="242"/>
      <c r="C356" s="243"/>
      <c r="D356" s="244" t="s">
        <v>157</v>
      </c>
      <c r="E356" s="245" t="s">
        <v>1</v>
      </c>
      <c r="F356" s="246" t="s">
        <v>449</v>
      </c>
      <c r="G356" s="243"/>
      <c r="H356" s="247">
        <v>14.4</v>
      </c>
      <c r="I356" s="248"/>
      <c r="J356" s="243"/>
      <c r="K356" s="243"/>
      <c r="L356" s="249"/>
      <c r="M356" s="250"/>
      <c r="N356" s="251"/>
      <c r="O356" s="251"/>
      <c r="P356" s="251"/>
      <c r="Q356" s="251"/>
      <c r="R356" s="251"/>
      <c r="S356" s="251"/>
      <c r="T356" s="25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3" t="s">
        <v>157</v>
      </c>
      <c r="AU356" s="253" t="s">
        <v>90</v>
      </c>
      <c r="AV356" s="13" t="s">
        <v>90</v>
      </c>
      <c r="AW356" s="13" t="s">
        <v>36</v>
      </c>
      <c r="AX356" s="13" t="s">
        <v>88</v>
      </c>
      <c r="AY356" s="253" t="s">
        <v>148</v>
      </c>
    </row>
    <row r="357" s="2" customFormat="1" ht="24.15" customHeight="1">
      <c r="A357" s="39"/>
      <c r="B357" s="40"/>
      <c r="C357" s="228" t="s">
        <v>450</v>
      </c>
      <c r="D357" s="228" t="s">
        <v>151</v>
      </c>
      <c r="E357" s="229" t="s">
        <v>451</v>
      </c>
      <c r="F357" s="230" t="s">
        <v>452</v>
      </c>
      <c r="G357" s="231" t="s">
        <v>271</v>
      </c>
      <c r="H357" s="232">
        <v>1</v>
      </c>
      <c r="I357" s="233"/>
      <c r="J357" s="234">
        <f>ROUND(I357*H357,2)</f>
        <v>0</v>
      </c>
      <c r="K357" s="235"/>
      <c r="L357" s="45"/>
      <c r="M357" s="236" t="s">
        <v>1</v>
      </c>
      <c r="N357" s="237" t="s">
        <v>45</v>
      </c>
      <c r="O357" s="92"/>
      <c r="P357" s="238">
        <f>O357*H357</f>
        <v>0</v>
      </c>
      <c r="Q357" s="238">
        <v>0</v>
      </c>
      <c r="R357" s="238">
        <f>Q357*H357</f>
        <v>0</v>
      </c>
      <c r="S357" s="238">
        <v>0</v>
      </c>
      <c r="T357" s="23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0" t="s">
        <v>279</v>
      </c>
      <c r="AT357" s="240" t="s">
        <v>151</v>
      </c>
      <c r="AU357" s="240" t="s">
        <v>90</v>
      </c>
      <c r="AY357" s="18" t="s">
        <v>148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8" t="s">
        <v>88</v>
      </c>
      <c r="BK357" s="241">
        <f>ROUND(I357*H357,2)</f>
        <v>0</v>
      </c>
      <c r="BL357" s="18" t="s">
        <v>279</v>
      </c>
      <c r="BM357" s="240" t="s">
        <v>453</v>
      </c>
    </row>
    <row r="358" s="2" customFormat="1">
      <c r="A358" s="39"/>
      <c r="B358" s="40"/>
      <c r="C358" s="41"/>
      <c r="D358" s="244" t="s">
        <v>454</v>
      </c>
      <c r="E358" s="41"/>
      <c r="F358" s="298" t="s">
        <v>455</v>
      </c>
      <c r="G358" s="41"/>
      <c r="H358" s="41"/>
      <c r="I358" s="299"/>
      <c r="J358" s="41"/>
      <c r="K358" s="41"/>
      <c r="L358" s="45"/>
      <c r="M358" s="300"/>
      <c r="N358" s="301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454</v>
      </c>
      <c r="AU358" s="18" t="s">
        <v>90</v>
      </c>
    </row>
    <row r="359" s="2" customFormat="1" ht="37.8" customHeight="1">
      <c r="A359" s="39"/>
      <c r="B359" s="40"/>
      <c r="C359" s="228" t="s">
        <v>456</v>
      </c>
      <c r="D359" s="228" t="s">
        <v>151</v>
      </c>
      <c r="E359" s="229" t="s">
        <v>457</v>
      </c>
      <c r="F359" s="230" t="s">
        <v>458</v>
      </c>
      <c r="G359" s="231" t="s">
        <v>271</v>
      </c>
      <c r="H359" s="232">
        <v>1</v>
      </c>
      <c r="I359" s="233"/>
      <c r="J359" s="234">
        <f>ROUND(I359*H359,2)</f>
        <v>0</v>
      </c>
      <c r="K359" s="235"/>
      <c r="L359" s="45"/>
      <c r="M359" s="236" t="s">
        <v>1</v>
      </c>
      <c r="N359" s="237" t="s">
        <v>45</v>
      </c>
      <c r="O359" s="92"/>
      <c r="P359" s="238">
        <f>O359*H359</f>
        <v>0</v>
      </c>
      <c r="Q359" s="238">
        <v>0</v>
      </c>
      <c r="R359" s="238">
        <f>Q359*H359</f>
        <v>0</v>
      </c>
      <c r="S359" s="238">
        <v>0</v>
      </c>
      <c r="T359" s="23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0" t="s">
        <v>279</v>
      </c>
      <c r="AT359" s="240" t="s">
        <v>151</v>
      </c>
      <c r="AU359" s="240" t="s">
        <v>90</v>
      </c>
      <c r="AY359" s="18" t="s">
        <v>148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8" t="s">
        <v>88</v>
      </c>
      <c r="BK359" s="241">
        <f>ROUND(I359*H359,2)</f>
        <v>0</v>
      </c>
      <c r="BL359" s="18" t="s">
        <v>279</v>
      </c>
      <c r="BM359" s="240" t="s">
        <v>459</v>
      </c>
    </row>
    <row r="360" s="2" customFormat="1">
      <c r="A360" s="39"/>
      <c r="B360" s="40"/>
      <c r="C360" s="41"/>
      <c r="D360" s="244" t="s">
        <v>454</v>
      </c>
      <c r="E360" s="41"/>
      <c r="F360" s="298" t="s">
        <v>460</v>
      </c>
      <c r="G360" s="41"/>
      <c r="H360" s="41"/>
      <c r="I360" s="299"/>
      <c r="J360" s="41"/>
      <c r="K360" s="41"/>
      <c r="L360" s="45"/>
      <c r="M360" s="300"/>
      <c r="N360" s="301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454</v>
      </c>
      <c r="AU360" s="18" t="s">
        <v>90</v>
      </c>
    </row>
    <row r="361" s="2" customFormat="1" ht="37.8" customHeight="1">
      <c r="A361" s="39"/>
      <c r="B361" s="40"/>
      <c r="C361" s="228" t="s">
        <v>461</v>
      </c>
      <c r="D361" s="228" t="s">
        <v>151</v>
      </c>
      <c r="E361" s="229" t="s">
        <v>462</v>
      </c>
      <c r="F361" s="230" t="s">
        <v>463</v>
      </c>
      <c r="G361" s="231" t="s">
        <v>271</v>
      </c>
      <c r="H361" s="232">
        <v>2</v>
      </c>
      <c r="I361" s="233"/>
      <c r="J361" s="234">
        <f>ROUND(I361*H361,2)</f>
        <v>0</v>
      </c>
      <c r="K361" s="235"/>
      <c r="L361" s="45"/>
      <c r="M361" s="236" t="s">
        <v>1</v>
      </c>
      <c r="N361" s="237" t="s">
        <v>45</v>
      </c>
      <c r="O361" s="92"/>
      <c r="P361" s="238">
        <f>O361*H361</f>
        <v>0</v>
      </c>
      <c r="Q361" s="238">
        <v>0</v>
      </c>
      <c r="R361" s="238">
        <f>Q361*H361</f>
        <v>0</v>
      </c>
      <c r="S361" s="238">
        <v>0</v>
      </c>
      <c r="T361" s="23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279</v>
      </c>
      <c r="AT361" s="240" t="s">
        <v>151</v>
      </c>
      <c r="AU361" s="240" t="s">
        <v>90</v>
      </c>
      <c r="AY361" s="18" t="s">
        <v>148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88</v>
      </c>
      <c r="BK361" s="241">
        <f>ROUND(I361*H361,2)</f>
        <v>0</v>
      </c>
      <c r="BL361" s="18" t="s">
        <v>279</v>
      </c>
      <c r="BM361" s="240" t="s">
        <v>464</v>
      </c>
    </row>
    <row r="362" s="2" customFormat="1">
      <c r="A362" s="39"/>
      <c r="B362" s="40"/>
      <c r="C362" s="41"/>
      <c r="D362" s="244" t="s">
        <v>454</v>
      </c>
      <c r="E362" s="41"/>
      <c r="F362" s="298" t="s">
        <v>465</v>
      </c>
      <c r="G362" s="41"/>
      <c r="H362" s="41"/>
      <c r="I362" s="299"/>
      <c r="J362" s="41"/>
      <c r="K362" s="41"/>
      <c r="L362" s="45"/>
      <c r="M362" s="300"/>
      <c r="N362" s="301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454</v>
      </c>
      <c r="AU362" s="18" t="s">
        <v>90</v>
      </c>
    </row>
    <row r="363" s="2" customFormat="1" ht="33" customHeight="1">
      <c r="A363" s="39"/>
      <c r="B363" s="40"/>
      <c r="C363" s="228" t="s">
        <v>466</v>
      </c>
      <c r="D363" s="228" t="s">
        <v>151</v>
      </c>
      <c r="E363" s="229" t="s">
        <v>467</v>
      </c>
      <c r="F363" s="230" t="s">
        <v>468</v>
      </c>
      <c r="G363" s="231" t="s">
        <v>271</v>
      </c>
      <c r="H363" s="232">
        <v>1</v>
      </c>
      <c r="I363" s="233"/>
      <c r="J363" s="234">
        <f>ROUND(I363*H363,2)</f>
        <v>0</v>
      </c>
      <c r="K363" s="235"/>
      <c r="L363" s="45"/>
      <c r="M363" s="236" t="s">
        <v>1</v>
      </c>
      <c r="N363" s="237" t="s">
        <v>45</v>
      </c>
      <c r="O363" s="92"/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279</v>
      </c>
      <c r="AT363" s="240" t="s">
        <v>151</v>
      </c>
      <c r="AU363" s="240" t="s">
        <v>90</v>
      </c>
      <c r="AY363" s="18" t="s">
        <v>148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88</v>
      </c>
      <c r="BK363" s="241">
        <f>ROUND(I363*H363,2)</f>
        <v>0</v>
      </c>
      <c r="BL363" s="18" t="s">
        <v>279</v>
      </c>
      <c r="BM363" s="240" t="s">
        <v>469</v>
      </c>
    </row>
    <row r="364" s="2" customFormat="1">
      <c r="A364" s="39"/>
      <c r="B364" s="40"/>
      <c r="C364" s="41"/>
      <c r="D364" s="244" t="s">
        <v>454</v>
      </c>
      <c r="E364" s="41"/>
      <c r="F364" s="298" t="s">
        <v>470</v>
      </c>
      <c r="G364" s="41"/>
      <c r="H364" s="41"/>
      <c r="I364" s="299"/>
      <c r="J364" s="41"/>
      <c r="K364" s="41"/>
      <c r="L364" s="45"/>
      <c r="M364" s="300"/>
      <c r="N364" s="301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454</v>
      </c>
      <c r="AU364" s="18" t="s">
        <v>90</v>
      </c>
    </row>
    <row r="365" s="2" customFormat="1" ht="33" customHeight="1">
      <c r="A365" s="39"/>
      <c r="B365" s="40"/>
      <c r="C365" s="228" t="s">
        <v>471</v>
      </c>
      <c r="D365" s="228" t="s">
        <v>151</v>
      </c>
      <c r="E365" s="229" t="s">
        <v>472</v>
      </c>
      <c r="F365" s="230" t="s">
        <v>473</v>
      </c>
      <c r="G365" s="231" t="s">
        <v>271</v>
      </c>
      <c r="H365" s="232">
        <v>2</v>
      </c>
      <c r="I365" s="233"/>
      <c r="J365" s="234">
        <f>ROUND(I365*H365,2)</f>
        <v>0</v>
      </c>
      <c r="K365" s="235"/>
      <c r="L365" s="45"/>
      <c r="M365" s="236" t="s">
        <v>1</v>
      </c>
      <c r="N365" s="237" t="s">
        <v>45</v>
      </c>
      <c r="O365" s="92"/>
      <c r="P365" s="238">
        <f>O365*H365</f>
        <v>0</v>
      </c>
      <c r="Q365" s="238">
        <v>0</v>
      </c>
      <c r="R365" s="238">
        <f>Q365*H365</f>
        <v>0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279</v>
      </c>
      <c r="AT365" s="240" t="s">
        <v>151</v>
      </c>
      <c r="AU365" s="240" t="s">
        <v>90</v>
      </c>
      <c r="AY365" s="18" t="s">
        <v>148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88</v>
      </c>
      <c r="BK365" s="241">
        <f>ROUND(I365*H365,2)</f>
        <v>0</v>
      </c>
      <c r="BL365" s="18" t="s">
        <v>279</v>
      </c>
      <c r="BM365" s="240" t="s">
        <v>474</v>
      </c>
    </row>
    <row r="366" s="2" customFormat="1">
      <c r="A366" s="39"/>
      <c r="B366" s="40"/>
      <c r="C366" s="41"/>
      <c r="D366" s="244" t="s">
        <v>454</v>
      </c>
      <c r="E366" s="41"/>
      <c r="F366" s="298" t="s">
        <v>475</v>
      </c>
      <c r="G366" s="41"/>
      <c r="H366" s="41"/>
      <c r="I366" s="299"/>
      <c r="J366" s="41"/>
      <c r="K366" s="41"/>
      <c r="L366" s="45"/>
      <c r="M366" s="300"/>
      <c r="N366" s="301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454</v>
      </c>
      <c r="AU366" s="18" t="s">
        <v>90</v>
      </c>
    </row>
    <row r="367" s="13" customFormat="1">
      <c r="A367" s="13"/>
      <c r="B367" s="242"/>
      <c r="C367" s="243"/>
      <c r="D367" s="244" t="s">
        <v>157</v>
      </c>
      <c r="E367" s="245" t="s">
        <v>1</v>
      </c>
      <c r="F367" s="246" t="s">
        <v>476</v>
      </c>
      <c r="G367" s="243"/>
      <c r="H367" s="247">
        <v>2</v>
      </c>
      <c r="I367" s="248"/>
      <c r="J367" s="243"/>
      <c r="K367" s="243"/>
      <c r="L367" s="249"/>
      <c r="M367" s="250"/>
      <c r="N367" s="251"/>
      <c r="O367" s="251"/>
      <c r="P367" s="251"/>
      <c r="Q367" s="251"/>
      <c r="R367" s="251"/>
      <c r="S367" s="251"/>
      <c r="T367" s="25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3" t="s">
        <v>157</v>
      </c>
      <c r="AU367" s="253" t="s">
        <v>90</v>
      </c>
      <c r="AV367" s="13" t="s">
        <v>90</v>
      </c>
      <c r="AW367" s="13" t="s">
        <v>36</v>
      </c>
      <c r="AX367" s="13" t="s">
        <v>88</v>
      </c>
      <c r="AY367" s="253" t="s">
        <v>148</v>
      </c>
    </row>
    <row r="368" s="2" customFormat="1" ht="37.8" customHeight="1">
      <c r="A368" s="39"/>
      <c r="B368" s="40"/>
      <c r="C368" s="228" t="s">
        <v>477</v>
      </c>
      <c r="D368" s="228" t="s">
        <v>151</v>
      </c>
      <c r="E368" s="229" t="s">
        <v>478</v>
      </c>
      <c r="F368" s="230" t="s">
        <v>479</v>
      </c>
      <c r="G368" s="231" t="s">
        <v>271</v>
      </c>
      <c r="H368" s="232">
        <v>4</v>
      </c>
      <c r="I368" s="233"/>
      <c r="J368" s="234">
        <f>ROUND(I368*H368,2)</f>
        <v>0</v>
      </c>
      <c r="K368" s="235"/>
      <c r="L368" s="45"/>
      <c r="M368" s="236" t="s">
        <v>1</v>
      </c>
      <c r="N368" s="237" t="s">
        <v>45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279</v>
      </c>
      <c r="AT368" s="240" t="s">
        <v>151</v>
      </c>
      <c r="AU368" s="240" t="s">
        <v>90</v>
      </c>
      <c r="AY368" s="18" t="s">
        <v>148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88</v>
      </c>
      <c r="BK368" s="241">
        <f>ROUND(I368*H368,2)</f>
        <v>0</v>
      </c>
      <c r="BL368" s="18" t="s">
        <v>279</v>
      </c>
      <c r="BM368" s="240" t="s">
        <v>480</v>
      </c>
    </row>
    <row r="369" s="2" customFormat="1">
      <c r="A369" s="39"/>
      <c r="B369" s="40"/>
      <c r="C369" s="41"/>
      <c r="D369" s="244" t="s">
        <v>454</v>
      </c>
      <c r="E369" s="41"/>
      <c r="F369" s="298" t="s">
        <v>481</v>
      </c>
      <c r="G369" s="41"/>
      <c r="H369" s="41"/>
      <c r="I369" s="299"/>
      <c r="J369" s="41"/>
      <c r="K369" s="41"/>
      <c r="L369" s="45"/>
      <c r="M369" s="300"/>
      <c r="N369" s="301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454</v>
      </c>
      <c r="AU369" s="18" t="s">
        <v>90</v>
      </c>
    </row>
    <row r="370" s="13" customFormat="1">
      <c r="A370" s="13"/>
      <c r="B370" s="242"/>
      <c r="C370" s="243"/>
      <c r="D370" s="244" t="s">
        <v>157</v>
      </c>
      <c r="E370" s="245" t="s">
        <v>1</v>
      </c>
      <c r="F370" s="246" t="s">
        <v>482</v>
      </c>
      <c r="G370" s="243"/>
      <c r="H370" s="247">
        <v>4</v>
      </c>
      <c r="I370" s="248"/>
      <c r="J370" s="243"/>
      <c r="K370" s="243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157</v>
      </c>
      <c r="AU370" s="253" t="s">
        <v>90</v>
      </c>
      <c r="AV370" s="13" t="s">
        <v>90</v>
      </c>
      <c r="AW370" s="13" t="s">
        <v>36</v>
      </c>
      <c r="AX370" s="13" t="s">
        <v>88</v>
      </c>
      <c r="AY370" s="253" t="s">
        <v>148</v>
      </c>
    </row>
    <row r="371" s="2" customFormat="1" ht="37.8" customHeight="1">
      <c r="A371" s="39"/>
      <c r="B371" s="40"/>
      <c r="C371" s="228" t="s">
        <v>483</v>
      </c>
      <c r="D371" s="228" t="s">
        <v>151</v>
      </c>
      <c r="E371" s="229" t="s">
        <v>484</v>
      </c>
      <c r="F371" s="230" t="s">
        <v>485</v>
      </c>
      <c r="G371" s="231" t="s">
        <v>271</v>
      </c>
      <c r="H371" s="232">
        <v>1</v>
      </c>
      <c r="I371" s="233"/>
      <c r="J371" s="234">
        <f>ROUND(I371*H371,2)</f>
        <v>0</v>
      </c>
      <c r="K371" s="235"/>
      <c r="L371" s="45"/>
      <c r="M371" s="236" t="s">
        <v>1</v>
      </c>
      <c r="N371" s="237" t="s">
        <v>45</v>
      </c>
      <c r="O371" s="92"/>
      <c r="P371" s="238">
        <f>O371*H371</f>
        <v>0</v>
      </c>
      <c r="Q371" s="238">
        <v>0</v>
      </c>
      <c r="R371" s="238">
        <f>Q371*H371</f>
        <v>0</v>
      </c>
      <c r="S371" s="238">
        <v>0</v>
      </c>
      <c r="T371" s="23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0" t="s">
        <v>279</v>
      </c>
      <c r="AT371" s="240" t="s">
        <v>151</v>
      </c>
      <c r="AU371" s="240" t="s">
        <v>90</v>
      </c>
      <c r="AY371" s="18" t="s">
        <v>148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8" t="s">
        <v>88</v>
      </c>
      <c r="BK371" s="241">
        <f>ROUND(I371*H371,2)</f>
        <v>0</v>
      </c>
      <c r="BL371" s="18" t="s">
        <v>279</v>
      </c>
      <c r="BM371" s="240" t="s">
        <v>486</v>
      </c>
    </row>
    <row r="372" s="2" customFormat="1">
      <c r="A372" s="39"/>
      <c r="B372" s="40"/>
      <c r="C372" s="41"/>
      <c r="D372" s="244" t="s">
        <v>454</v>
      </c>
      <c r="E372" s="41"/>
      <c r="F372" s="298" t="s">
        <v>487</v>
      </c>
      <c r="G372" s="41"/>
      <c r="H372" s="41"/>
      <c r="I372" s="299"/>
      <c r="J372" s="41"/>
      <c r="K372" s="41"/>
      <c r="L372" s="45"/>
      <c r="M372" s="300"/>
      <c r="N372" s="301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454</v>
      </c>
      <c r="AU372" s="18" t="s">
        <v>90</v>
      </c>
    </row>
    <row r="373" s="13" customFormat="1">
      <c r="A373" s="13"/>
      <c r="B373" s="242"/>
      <c r="C373" s="243"/>
      <c r="D373" s="244" t="s">
        <v>157</v>
      </c>
      <c r="E373" s="245" t="s">
        <v>1</v>
      </c>
      <c r="F373" s="246" t="s">
        <v>88</v>
      </c>
      <c r="G373" s="243"/>
      <c r="H373" s="247">
        <v>1</v>
      </c>
      <c r="I373" s="248"/>
      <c r="J373" s="243"/>
      <c r="K373" s="243"/>
      <c r="L373" s="249"/>
      <c r="M373" s="250"/>
      <c r="N373" s="251"/>
      <c r="O373" s="251"/>
      <c r="P373" s="251"/>
      <c r="Q373" s="251"/>
      <c r="R373" s="251"/>
      <c r="S373" s="251"/>
      <c r="T373" s="25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3" t="s">
        <v>157</v>
      </c>
      <c r="AU373" s="253" t="s">
        <v>90</v>
      </c>
      <c r="AV373" s="13" t="s">
        <v>90</v>
      </c>
      <c r="AW373" s="13" t="s">
        <v>36</v>
      </c>
      <c r="AX373" s="13" t="s">
        <v>88</v>
      </c>
      <c r="AY373" s="253" t="s">
        <v>148</v>
      </c>
    </row>
    <row r="374" s="2" customFormat="1" ht="33" customHeight="1">
      <c r="A374" s="39"/>
      <c r="B374" s="40"/>
      <c r="C374" s="228" t="s">
        <v>488</v>
      </c>
      <c r="D374" s="228" t="s">
        <v>151</v>
      </c>
      <c r="E374" s="229" t="s">
        <v>489</v>
      </c>
      <c r="F374" s="230" t="s">
        <v>490</v>
      </c>
      <c r="G374" s="231" t="s">
        <v>271</v>
      </c>
      <c r="H374" s="232">
        <v>1</v>
      </c>
      <c r="I374" s="233"/>
      <c r="J374" s="234">
        <f>ROUND(I374*H374,2)</f>
        <v>0</v>
      </c>
      <c r="K374" s="235"/>
      <c r="L374" s="45"/>
      <c r="M374" s="236" t="s">
        <v>1</v>
      </c>
      <c r="N374" s="237" t="s">
        <v>45</v>
      </c>
      <c r="O374" s="92"/>
      <c r="P374" s="238">
        <f>O374*H374</f>
        <v>0</v>
      </c>
      <c r="Q374" s="238">
        <v>0</v>
      </c>
      <c r="R374" s="238">
        <f>Q374*H374</f>
        <v>0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279</v>
      </c>
      <c r="AT374" s="240" t="s">
        <v>151</v>
      </c>
      <c r="AU374" s="240" t="s">
        <v>90</v>
      </c>
      <c r="AY374" s="18" t="s">
        <v>148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88</v>
      </c>
      <c r="BK374" s="241">
        <f>ROUND(I374*H374,2)</f>
        <v>0</v>
      </c>
      <c r="BL374" s="18" t="s">
        <v>279</v>
      </c>
      <c r="BM374" s="240" t="s">
        <v>491</v>
      </c>
    </row>
    <row r="375" s="2" customFormat="1">
      <c r="A375" s="39"/>
      <c r="B375" s="40"/>
      <c r="C375" s="41"/>
      <c r="D375" s="244" t="s">
        <v>454</v>
      </c>
      <c r="E375" s="41"/>
      <c r="F375" s="298" t="s">
        <v>492</v>
      </c>
      <c r="G375" s="41"/>
      <c r="H375" s="41"/>
      <c r="I375" s="299"/>
      <c r="J375" s="41"/>
      <c r="K375" s="41"/>
      <c r="L375" s="45"/>
      <c r="M375" s="300"/>
      <c r="N375" s="301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454</v>
      </c>
      <c r="AU375" s="18" t="s">
        <v>90</v>
      </c>
    </row>
    <row r="376" s="13" customFormat="1">
      <c r="A376" s="13"/>
      <c r="B376" s="242"/>
      <c r="C376" s="243"/>
      <c r="D376" s="244" t="s">
        <v>157</v>
      </c>
      <c r="E376" s="245" t="s">
        <v>1</v>
      </c>
      <c r="F376" s="246" t="s">
        <v>88</v>
      </c>
      <c r="G376" s="243"/>
      <c r="H376" s="247">
        <v>1</v>
      </c>
      <c r="I376" s="248"/>
      <c r="J376" s="243"/>
      <c r="K376" s="243"/>
      <c r="L376" s="249"/>
      <c r="M376" s="250"/>
      <c r="N376" s="251"/>
      <c r="O376" s="251"/>
      <c r="P376" s="251"/>
      <c r="Q376" s="251"/>
      <c r="R376" s="251"/>
      <c r="S376" s="251"/>
      <c r="T376" s="25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3" t="s">
        <v>157</v>
      </c>
      <c r="AU376" s="253" t="s">
        <v>90</v>
      </c>
      <c r="AV376" s="13" t="s">
        <v>90</v>
      </c>
      <c r="AW376" s="13" t="s">
        <v>36</v>
      </c>
      <c r="AX376" s="13" t="s">
        <v>88</v>
      </c>
      <c r="AY376" s="253" t="s">
        <v>148</v>
      </c>
    </row>
    <row r="377" s="2" customFormat="1" ht="24.15" customHeight="1">
      <c r="A377" s="39"/>
      <c r="B377" s="40"/>
      <c r="C377" s="228" t="s">
        <v>493</v>
      </c>
      <c r="D377" s="228" t="s">
        <v>151</v>
      </c>
      <c r="E377" s="229" t="s">
        <v>494</v>
      </c>
      <c r="F377" s="230" t="s">
        <v>495</v>
      </c>
      <c r="G377" s="231" t="s">
        <v>271</v>
      </c>
      <c r="H377" s="232">
        <v>8</v>
      </c>
      <c r="I377" s="233"/>
      <c r="J377" s="234">
        <f>ROUND(I377*H377,2)</f>
        <v>0</v>
      </c>
      <c r="K377" s="235"/>
      <c r="L377" s="45"/>
      <c r="M377" s="236" t="s">
        <v>1</v>
      </c>
      <c r="N377" s="237" t="s">
        <v>45</v>
      </c>
      <c r="O377" s="92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279</v>
      </c>
      <c r="AT377" s="240" t="s">
        <v>151</v>
      </c>
      <c r="AU377" s="240" t="s">
        <v>90</v>
      </c>
      <c r="AY377" s="18" t="s">
        <v>148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88</v>
      </c>
      <c r="BK377" s="241">
        <f>ROUND(I377*H377,2)</f>
        <v>0</v>
      </c>
      <c r="BL377" s="18" t="s">
        <v>279</v>
      </c>
      <c r="BM377" s="240" t="s">
        <v>496</v>
      </c>
    </row>
    <row r="378" s="2" customFormat="1">
      <c r="A378" s="39"/>
      <c r="B378" s="40"/>
      <c r="C378" s="41"/>
      <c r="D378" s="244" t="s">
        <v>454</v>
      </c>
      <c r="E378" s="41"/>
      <c r="F378" s="298" t="s">
        <v>497</v>
      </c>
      <c r="G378" s="41"/>
      <c r="H378" s="41"/>
      <c r="I378" s="299"/>
      <c r="J378" s="41"/>
      <c r="K378" s="41"/>
      <c r="L378" s="45"/>
      <c r="M378" s="300"/>
      <c r="N378" s="301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454</v>
      </c>
      <c r="AU378" s="18" t="s">
        <v>90</v>
      </c>
    </row>
    <row r="379" s="2" customFormat="1" ht="24.15" customHeight="1">
      <c r="A379" s="39"/>
      <c r="B379" s="40"/>
      <c r="C379" s="228" t="s">
        <v>498</v>
      </c>
      <c r="D379" s="228" t="s">
        <v>151</v>
      </c>
      <c r="E379" s="229" t="s">
        <v>499</v>
      </c>
      <c r="F379" s="230" t="s">
        <v>500</v>
      </c>
      <c r="G379" s="231" t="s">
        <v>271</v>
      </c>
      <c r="H379" s="232">
        <v>7</v>
      </c>
      <c r="I379" s="233"/>
      <c r="J379" s="234">
        <f>ROUND(I379*H379,2)</f>
        <v>0</v>
      </c>
      <c r="K379" s="235"/>
      <c r="L379" s="45"/>
      <c r="M379" s="236" t="s">
        <v>1</v>
      </c>
      <c r="N379" s="237" t="s">
        <v>45</v>
      </c>
      <c r="O379" s="92"/>
      <c r="P379" s="238">
        <f>O379*H379</f>
        <v>0</v>
      </c>
      <c r="Q379" s="238">
        <v>0</v>
      </c>
      <c r="R379" s="238">
        <f>Q379*H379</f>
        <v>0</v>
      </c>
      <c r="S379" s="238">
        <v>0</v>
      </c>
      <c r="T379" s="23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0" t="s">
        <v>279</v>
      </c>
      <c r="AT379" s="240" t="s">
        <v>151</v>
      </c>
      <c r="AU379" s="240" t="s">
        <v>90</v>
      </c>
      <c r="AY379" s="18" t="s">
        <v>148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8" t="s">
        <v>88</v>
      </c>
      <c r="BK379" s="241">
        <f>ROUND(I379*H379,2)</f>
        <v>0</v>
      </c>
      <c r="BL379" s="18" t="s">
        <v>279</v>
      </c>
      <c r="BM379" s="240" t="s">
        <v>501</v>
      </c>
    </row>
    <row r="380" s="2" customFormat="1">
      <c r="A380" s="39"/>
      <c r="B380" s="40"/>
      <c r="C380" s="41"/>
      <c r="D380" s="244" t="s">
        <v>454</v>
      </c>
      <c r="E380" s="41"/>
      <c r="F380" s="298" t="s">
        <v>502</v>
      </c>
      <c r="G380" s="41"/>
      <c r="H380" s="41"/>
      <c r="I380" s="299"/>
      <c r="J380" s="41"/>
      <c r="K380" s="41"/>
      <c r="L380" s="45"/>
      <c r="M380" s="300"/>
      <c r="N380" s="301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454</v>
      </c>
      <c r="AU380" s="18" t="s">
        <v>90</v>
      </c>
    </row>
    <row r="381" s="2" customFormat="1" ht="24.15" customHeight="1">
      <c r="A381" s="39"/>
      <c r="B381" s="40"/>
      <c r="C381" s="228" t="s">
        <v>503</v>
      </c>
      <c r="D381" s="228" t="s">
        <v>151</v>
      </c>
      <c r="E381" s="229" t="s">
        <v>504</v>
      </c>
      <c r="F381" s="230" t="s">
        <v>505</v>
      </c>
      <c r="G381" s="231" t="s">
        <v>271</v>
      </c>
      <c r="H381" s="232">
        <v>7</v>
      </c>
      <c r="I381" s="233"/>
      <c r="J381" s="234">
        <f>ROUND(I381*H381,2)</f>
        <v>0</v>
      </c>
      <c r="K381" s="235"/>
      <c r="L381" s="45"/>
      <c r="M381" s="236" t="s">
        <v>1</v>
      </c>
      <c r="N381" s="237" t="s">
        <v>45</v>
      </c>
      <c r="O381" s="92"/>
      <c r="P381" s="238">
        <f>O381*H381</f>
        <v>0</v>
      </c>
      <c r="Q381" s="238">
        <v>0</v>
      </c>
      <c r="R381" s="238">
        <f>Q381*H381</f>
        <v>0</v>
      </c>
      <c r="S381" s="238">
        <v>0</v>
      </c>
      <c r="T381" s="23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0" t="s">
        <v>279</v>
      </c>
      <c r="AT381" s="240" t="s">
        <v>151</v>
      </c>
      <c r="AU381" s="240" t="s">
        <v>90</v>
      </c>
      <c r="AY381" s="18" t="s">
        <v>148</v>
      </c>
      <c r="BE381" s="241">
        <f>IF(N381="základní",J381,0)</f>
        <v>0</v>
      </c>
      <c r="BF381" s="241">
        <f>IF(N381="snížená",J381,0)</f>
        <v>0</v>
      </c>
      <c r="BG381" s="241">
        <f>IF(N381="zákl. přenesená",J381,0)</f>
        <v>0</v>
      </c>
      <c r="BH381" s="241">
        <f>IF(N381="sníž. přenesená",J381,0)</f>
        <v>0</v>
      </c>
      <c r="BI381" s="241">
        <f>IF(N381="nulová",J381,0)</f>
        <v>0</v>
      </c>
      <c r="BJ381" s="18" t="s">
        <v>88</v>
      </c>
      <c r="BK381" s="241">
        <f>ROUND(I381*H381,2)</f>
        <v>0</v>
      </c>
      <c r="BL381" s="18" t="s">
        <v>279</v>
      </c>
      <c r="BM381" s="240" t="s">
        <v>506</v>
      </c>
    </row>
    <row r="382" s="2" customFormat="1">
      <c r="A382" s="39"/>
      <c r="B382" s="40"/>
      <c r="C382" s="41"/>
      <c r="D382" s="244" t="s">
        <v>454</v>
      </c>
      <c r="E382" s="41"/>
      <c r="F382" s="298" t="s">
        <v>507</v>
      </c>
      <c r="G382" s="41"/>
      <c r="H382" s="41"/>
      <c r="I382" s="299"/>
      <c r="J382" s="41"/>
      <c r="K382" s="41"/>
      <c r="L382" s="45"/>
      <c r="M382" s="300"/>
      <c r="N382" s="301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454</v>
      </c>
      <c r="AU382" s="18" t="s">
        <v>90</v>
      </c>
    </row>
    <row r="383" s="2" customFormat="1" ht="24.15" customHeight="1">
      <c r="A383" s="39"/>
      <c r="B383" s="40"/>
      <c r="C383" s="228" t="s">
        <v>508</v>
      </c>
      <c r="D383" s="228" t="s">
        <v>151</v>
      </c>
      <c r="E383" s="229" t="s">
        <v>509</v>
      </c>
      <c r="F383" s="230" t="s">
        <v>510</v>
      </c>
      <c r="G383" s="231" t="s">
        <v>271</v>
      </c>
      <c r="H383" s="232">
        <v>7</v>
      </c>
      <c r="I383" s="233"/>
      <c r="J383" s="234">
        <f>ROUND(I383*H383,2)</f>
        <v>0</v>
      </c>
      <c r="K383" s="235"/>
      <c r="L383" s="45"/>
      <c r="M383" s="236" t="s">
        <v>1</v>
      </c>
      <c r="N383" s="237" t="s">
        <v>45</v>
      </c>
      <c r="O383" s="92"/>
      <c r="P383" s="238">
        <f>O383*H383</f>
        <v>0</v>
      </c>
      <c r="Q383" s="238">
        <v>0</v>
      </c>
      <c r="R383" s="238">
        <f>Q383*H383</f>
        <v>0</v>
      </c>
      <c r="S383" s="238">
        <v>0</v>
      </c>
      <c r="T383" s="23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0" t="s">
        <v>279</v>
      </c>
      <c r="AT383" s="240" t="s">
        <v>151</v>
      </c>
      <c r="AU383" s="240" t="s">
        <v>90</v>
      </c>
      <c r="AY383" s="18" t="s">
        <v>148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8" t="s">
        <v>88</v>
      </c>
      <c r="BK383" s="241">
        <f>ROUND(I383*H383,2)</f>
        <v>0</v>
      </c>
      <c r="BL383" s="18" t="s">
        <v>279</v>
      </c>
      <c r="BM383" s="240" t="s">
        <v>511</v>
      </c>
    </row>
    <row r="384" s="2" customFormat="1" ht="24.15" customHeight="1">
      <c r="A384" s="39"/>
      <c r="B384" s="40"/>
      <c r="C384" s="228" t="s">
        <v>512</v>
      </c>
      <c r="D384" s="228" t="s">
        <v>151</v>
      </c>
      <c r="E384" s="229" t="s">
        <v>513</v>
      </c>
      <c r="F384" s="230" t="s">
        <v>514</v>
      </c>
      <c r="G384" s="231" t="s">
        <v>271</v>
      </c>
      <c r="H384" s="232">
        <v>2</v>
      </c>
      <c r="I384" s="233"/>
      <c r="J384" s="234">
        <f>ROUND(I384*H384,2)</f>
        <v>0</v>
      </c>
      <c r="K384" s="235"/>
      <c r="L384" s="45"/>
      <c r="M384" s="236" t="s">
        <v>1</v>
      </c>
      <c r="N384" s="237" t="s">
        <v>45</v>
      </c>
      <c r="O384" s="92"/>
      <c r="P384" s="238">
        <f>O384*H384</f>
        <v>0</v>
      </c>
      <c r="Q384" s="238">
        <v>0</v>
      </c>
      <c r="R384" s="238">
        <f>Q384*H384</f>
        <v>0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279</v>
      </c>
      <c r="AT384" s="240" t="s">
        <v>151</v>
      </c>
      <c r="AU384" s="240" t="s">
        <v>90</v>
      </c>
      <c r="AY384" s="18" t="s">
        <v>148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88</v>
      </c>
      <c r="BK384" s="241">
        <f>ROUND(I384*H384,2)</f>
        <v>0</v>
      </c>
      <c r="BL384" s="18" t="s">
        <v>279</v>
      </c>
      <c r="BM384" s="240" t="s">
        <v>515</v>
      </c>
    </row>
    <row r="385" s="2" customFormat="1">
      <c r="A385" s="39"/>
      <c r="B385" s="40"/>
      <c r="C385" s="41"/>
      <c r="D385" s="244" t="s">
        <v>454</v>
      </c>
      <c r="E385" s="41"/>
      <c r="F385" s="298" t="s">
        <v>516</v>
      </c>
      <c r="G385" s="41"/>
      <c r="H385" s="41"/>
      <c r="I385" s="299"/>
      <c r="J385" s="41"/>
      <c r="K385" s="41"/>
      <c r="L385" s="45"/>
      <c r="M385" s="300"/>
      <c r="N385" s="301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454</v>
      </c>
      <c r="AU385" s="18" t="s">
        <v>90</v>
      </c>
    </row>
    <row r="386" s="2" customFormat="1" ht="24.15" customHeight="1">
      <c r="A386" s="39"/>
      <c r="B386" s="40"/>
      <c r="C386" s="228" t="s">
        <v>517</v>
      </c>
      <c r="D386" s="228" t="s">
        <v>151</v>
      </c>
      <c r="E386" s="229" t="s">
        <v>518</v>
      </c>
      <c r="F386" s="230" t="s">
        <v>519</v>
      </c>
      <c r="G386" s="231" t="s">
        <v>271</v>
      </c>
      <c r="H386" s="232">
        <v>2</v>
      </c>
      <c r="I386" s="233"/>
      <c r="J386" s="234">
        <f>ROUND(I386*H386,2)</f>
        <v>0</v>
      </c>
      <c r="K386" s="235"/>
      <c r="L386" s="45"/>
      <c r="M386" s="236" t="s">
        <v>1</v>
      </c>
      <c r="N386" s="237" t="s">
        <v>45</v>
      </c>
      <c r="O386" s="92"/>
      <c r="P386" s="238">
        <f>O386*H386</f>
        <v>0</v>
      </c>
      <c r="Q386" s="238">
        <v>0</v>
      </c>
      <c r="R386" s="238">
        <f>Q386*H386</f>
        <v>0</v>
      </c>
      <c r="S386" s="238">
        <v>0</v>
      </c>
      <c r="T386" s="23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0" t="s">
        <v>279</v>
      </c>
      <c r="AT386" s="240" t="s">
        <v>151</v>
      </c>
      <c r="AU386" s="240" t="s">
        <v>90</v>
      </c>
      <c r="AY386" s="18" t="s">
        <v>148</v>
      </c>
      <c r="BE386" s="241">
        <f>IF(N386="základní",J386,0)</f>
        <v>0</v>
      </c>
      <c r="BF386" s="241">
        <f>IF(N386="snížená",J386,0)</f>
        <v>0</v>
      </c>
      <c r="BG386" s="241">
        <f>IF(N386="zákl. přenesená",J386,0)</f>
        <v>0</v>
      </c>
      <c r="BH386" s="241">
        <f>IF(N386="sníž. přenesená",J386,0)</f>
        <v>0</v>
      </c>
      <c r="BI386" s="241">
        <f>IF(N386="nulová",J386,0)</f>
        <v>0</v>
      </c>
      <c r="BJ386" s="18" t="s">
        <v>88</v>
      </c>
      <c r="BK386" s="241">
        <f>ROUND(I386*H386,2)</f>
        <v>0</v>
      </c>
      <c r="BL386" s="18" t="s">
        <v>279</v>
      </c>
      <c r="BM386" s="240" t="s">
        <v>520</v>
      </c>
    </row>
    <row r="387" s="2" customFormat="1">
      <c r="A387" s="39"/>
      <c r="B387" s="40"/>
      <c r="C387" s="41"/>
      <c r="D387" s="244" t="s">
        <v>454</v>
      </c>
      <c r="E387" s="41"/>
      <c r="F387" s="298" t="s">
        <v>521</v>
      </c>
      <c r="G387" s="41"/>
      <c r="H387" s="41"/>
      <c r="I387" s="299"/>
      <c r="J387" s="41"/>
      <c r="K387" s="41"/>
      <c r="L387" s="45"/>
      <c r="M387" s="300"/>
      <c r="N387" s="301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454</v>
      </c>
      <c r="AU387" s="18" t="s">
        <v>90</v>
      </c>
    </row>
    <row r="388" s="2" customFormat="1" ht="24.15" customHeight="1">
      <c r="A388" s="39"/>
      <c r="B388" s="40"/>
      <c r="C388" s="228" t="s">
        <v>522</v>
      </c>
      <c r="D388" s="228" t="s">
        <v>151</v>
      </c>
      <c r="E388" s="229" t="s">
        <v>523</v>
      </c>
      <c r="F388" s="230" t="s">
        <v>524</v>
      </c>
      <c r="G388" s="231" t="s">
        <v>271</v>
      </c>
      <c r="H388" s="232">
        <v>2</v>
      </c>
      <c r="I388" s="233"/>
      <c r="J388" s="234">
        <f>ROUND(I388*H388,2)</f>
        <v>0</v>
      </c>
      <c r="K388" s="235"/>
      <c r="L388" s="45"/>
      <c r="M388" s="236" t="s">
        <v>1</v>
      </c>
      <c r="N388" s="237" t="s">
        <v>45</v>
      </c>
      <c r="O388" s="92"/>
      <c r="P388" s="238">
        <f>O388*H388</f>
        <v>0</v>
      </c>
      <c r="Q388" s="238">
        <v>0</v>
      </c>
      <c r="R388" s="238">
        <f>Q388*H388</f>
        <v>0</v>
      </c>
      <c r="S388" s="238">
        <v>0</v>
      </c>
      <c r="T388" s="23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0" t="s">
        <v>279</v>
      </c>
      <c r="AT388" s="240" t="s">
        <v>151</v>
      </c>
      <c r="AU388" s="240" t="s">
        <v>90</v>
      </c>
      <c r="AY388" s="18" t="s">
        <v>148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8" t="s">
        <v>88</v>
      </c>
      <c r="BK388" s="241">
        <f>ROUND(I388*H388,2)</f>
        <v>0</v>
      </c>
      <c r="BL388" s="18" t="s">
        <v>279</v>
      </c>
      <c r="BM388" s="240" t="s">
        <v>525</v>
      </c>
    </row>
    <row r="389" s="2" customFormat="1">
      <c r="A389" s="39"/>
      <c r="B389" s="40"/>
      <c r="C389" s="41"/>
      <c r="D389" s="244" t="s">
        <v>454</v>
      </c>
      <c r="E389" s="41"/>
      <c r="F389" s="298" t="s">
        <v>526</v>
      </c>
      <c r="G389" s="41"/>
      <c r="H389" s="41"/>
      <c r="I389" s="299"/>
      <c r="J389" s="41"/>
      <c r="K389" s="41"/>
      <c r="L389" s="45"/>
      <c r="M389" s="300"/>
      <c r="N389" s="301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454</v>
      </c>
      <c r="AU389" s="18" t="s">
        <v>90</v>
      </c>
    </row>
    <row r="390" s="2" customFormat="1" ht="24.15" customHeight="1">
      <c r="A390" s="39"/>
      <c r="B390" s="40"/>
      <c r="C390" s="228" t="s">
        <v>527</v>
      </c>
      <c r="D390" s="228" t="s">
        <v>151</v>
      </c>
      <c r="E390" s="229" t="s">
        <v>528</v>
      </c>
      <c r="F390" s="230" t="s">
        <v>529</v>
      </c>
      <c r="G390" s="231" t="s">
        <v>271</v>
      </c>
      <c r="H390" s="232">
        <v>2</v>
      </c>
      <c r="I390" s="233"/>
      <c r="J390" s="234">
        <f>ROUND(I390*H390,2)</f>
        <v>0</v>
      </c>
      <c r="K390" s="235"/>
      <c r="L390" s="45"/>
      <c r="M390" s="236" t="s">
        <v>1</v>
      </c>
      <c r="N390" s="237" t="s">
        <v>45</v>
      </c>
      <c r="O390" s="92"/>
      <c r="P390" s="238">
        <f>O390*H390</f>
        <v>0</v>
      </c>
      <c r="Q390" s="238">
        <v>0</v>
      </c>
      <c r="R390" s="238">
        <f>Q390*H390</f>
        <v>0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279</v>
      </c>
      <c r="AT390" s="240" t="s">
        <v>151</v>
      </c>
      <c r="AU390" s="240" t="s">
        <v>90</v>
      </c>
      <c r="AY390" s="18" t="s">
        <v>148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88</v>
      </c>
      <c r="BK390" s="241">
        <f>ROUND(I390*H390,2)</f>
        <v>0</v>
      </c>
      <c r="BL390" s="18" t="s">
        <v>279</v>
      </c>
      <c r="BM390" s="240" t="s">
        <v>530</v>
      </c>
    </row>
    <row r="391" s="2" customFormat="1">
      <c r="A391" s="39"/>
      <c r="B391" s="40"/>
      <c r="C391" s="41"/>
      <c r="D391" s="244" t="s">
        <v>454</v>
      </c>
      <c r="E391" s="41"/>
      <c r="F391" s="298" t="s">
        <v>531</v>
      </c>
      <c r="G391" s="41"/>
      <c r="H391" s="41"/>
      <c r="I391" s="299"/>
      <c r="J391" s="41"/>
      <c r="K391" s="41"/>
      <c r="L391" s="45"/>
      <c r="M391" s="300"/>
      <c r="N391" s="301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454</v>
      </c>
      <c r="AU391" s="18" t="s">
        <v>90</v>
      </c>
    </row>
    <row r="392" s="2" customFormat="1" ht="24.15" customHeight="1">
      <c r="A392" s="39"/>
      <c r="B392" s="40"/>
      <c r="C392" s="228" t="s">
        <v>532</v>
      </c>
      <c r="D392" s="228" t="s">
        <v>151</v>
      </c>
      <c r="E392" s="229" t="s">
        <v>533</v>
      </c>
      <c r="F392" s="230" t="s">
        <v>534</v>
      </c>
      <c r="G392" s="231" t="s">
        <v>271</v>
      </c>
      <c r="H392" s="232">
        <v>5</v>
      </c>
      <c r="I392" s="233"/>
      <c r="J392" s="234">
        <f>ROUND(I392*H392,2)</f>
        <v>0</v>
      </c>
      <c r="K392" s="235"/>
      <c r="L392" s="45"/>
      <c r="M392" s="236" t="s">
        <v>1</v>
      </c>
      <c r="N392" s="237" t="s">
        <v>45</v>
      </c>
      <c r="O392" s="92"/>
      <c r="P392" s="238">
        <f>O392*H392</f>
        <v>0</v>
      </c>
      <c r="Q392" s="238">
        <v>0</v>
      </c>
      <c r="R392" s="238">
        <f>Q392*H392</f>
        <v>0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279</v>
      </c>
      <c r="AT392" s="240" t="s">
        <v>151</v>
      </c>
      <c r="AU392" s="240" t="s">
        <v>90</v>
      </c>
      <c r="AY392" s="18" t="s">
        <v>148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88</v>
      </c>
      <c r="BK392" s="241">
        <f>ROUND(I392*H392,2)</f>
        <v>0</v>
      </c>
      <c r="BL392" s="18" t="s">
        <v>279</v>
      </c>
      <c r="BM392" s="240" t="s">
        <v>535</v>
      </c>
    </row>
    <row r="393" s="2" customFormat="1">
      <c r="A393" s="39"/>
      <c r="B393" s="40"/>
      <c r="C393" s="41"/>
      <c r="D393" s="244" t="s">
        <v>454</v>
      </c>
      <c r="E393" s="41"/>
      <c r="F393" s="298" t="s">
        <v>536</v>
      </c>
      <c r="G393" s="41"/>
      <c r="H393" s="41"/>
      <c r="I393" s="299"/>
      <c r="J393" s="41"/>
      <c r="K393" s="41"/>
      <c r="L393" s="45"/>
      <c r="M393" s="300"/>
      <c r="N393" s="301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454</v>
      </c>
      <c r="AU393" s="18" t="s">
        <v>90</v>
      </c>
    </row>
    <row r="394" s="2" customFormat="1" ht="24.15" customHeight="1">
      <c r="A394" s="39"/>
      <c r="B394" s="40"/>
      <c r="C394" s="228" t="s">
        <v>537</v>
      </c>
      <c r="D394" s="228" t="s">
        <v>151</v>
      </c>
      <c r="E394" s="229" t="s">
        <v>538</v>
      </c>
      <c r="F394" s="230" t="s">
        <v>539</v>
      </c>
      <c r="G394" s="231" t="s">
        <v>271</v>
      </c>
      <c r="H394" s="232">
        <v>1</v>
      </c>
      <c r="I394" s="233"/>
      <c r="J394" s="234">
        <f>ROUND(I394*H394,2)</f>
        <v>0</v>
      </c>
      <c r="K394" s="235"/>
      <c r="L394" s="45"/>
      <c r="M394" s="236" t="s">
        <v>1</v>
      </c>
      <c r="N394" s="237" t="s">
        <v>45</v>
      </c>
      <c r="O394" s="92"/>
      <c r="P394" s="238">
        <f>O394*H394</f>
        <v>0</v>
      </c>
      <c r="Q394" s="238">
        <v>0</v>
      </c>
      <c r="R394" s="238">
        <f>Q394*H394</f>
        <v>0</v>
      </c>
      <c r="S394" s="238">
        <v>0</v>
      </c>
      <c r="T394" s="23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0" t="s">
        <v>279</v>
      </c>
      <c r="AT394" s="240" t="s">
        <v>151</v>
      </c>
      <c r="AU394" s="240" t="s">
        <v>90</v>
      </c>
      <c r="AY394" s="18" t="s">
        <v>148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8" t="s">
        <v>88</v>
      </c>
      <c r="BK394" s="241">
        <f>ROUND(I394*H394,2)</f>
        <v>0</v>
      </c>
      <c r="BL394" s="18" t="s">
        <v>279</v>
      </c>
      <c r="BM394" s="240" t="s">
        <v>540</v>
      </c>
    </row>
    <row r="395" s="2" customFormat="1">
      <c r="A395" s="39"/>
      <c r="B395" s="40"/>
      <c r="C395" s="41"/>
      <c r="D395" s="244" t="s">
        <v>454</v>
      </c>
      <c r="E395" s="41"/>
      <c r="F395" s="298" t="s">
        <v>541</v>
      </c>
      <c r="G395" s="41"/>
      <c r="H395" s="41"/>
      <c r="I395" s="299"/>
      <c r="J395" s="41"/>
      <c r="K395" s="41"/>
      <c r="L395" s="45"/>
      <c r="M395" s="300"/>
      <c r="N395" s="301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454</v>
      </c>
      <c r="AU395" s="18" t="s">
        <v>90</v>
      </c>
    </row>
    <row r="396" s="2" customFormat="1" ht="37.8" customHeight="1">
      <c r="A396" s="39"/>
      <c r="B396" s="40"/>
      <c r="C396" s="228" t="s">
        <v>542</v>
      </c>
      <c r="D396" s="228" t="s">
        <v>151</v>
      </c>
      <c r="E396" s="229" t="s">
        <v>543</v>
      </c>
      <c r="F396" s="230" t="s">
        <v>544</v>
      </c>
      <c r="G396" s="231" t="s">
        <v>271</v>
      </c>
      <c r="H396" s="232">
        <v>1</v>
      </c>
      <c r="I396" s="233"/>
      <c r="J396" s="234">
        <f>ROUND(I396*H396,2)</f>
        <v>0</v>
      </c>
      <c r="K396" s="235"/>
      <c r="L396" s="45"/>
      <c r="M396" s="236" t="s">
        <v>1</v>
      </c>
      <c r="N396" s="237" t="s">
        <v>45</v>
      </c>
      <c r="O396" s="92"/>
      <c r="P396" s="238">
        <f>O396*H396</f>
        <v>0</v>
      </c>
      <c r="Q396" s="238">
        <v>0</v>
      </c>
      <c r="R396" s="238">
        <f>Q396*H396</f>
        <v>0</v>
      </c>
      <c r="S396" s="238">
        <v>0</v>
      </c>
      <c r="T396" s="23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0" t="s">
        <v>279</v>
      </c>
      <c r="AT396" s="240" t="s">
        <v>151</v>
      </c>
      <c r="AU396" s="240" t="s">
        <v>90</v>
      </c>
      <c r="AY396" s="18" t="s">
        <v>148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88</v>
      </c>
      <c r="BK396" s="241">
        <f>ROUND(I396*H396,2)</f>
        <v>0</v>
      </c>
      <c r="BL396" s="18" t="s">
        <v>279</v>
      </c>
      <c r="BM396" s="240" t="s">
        <v>545</v>
      </c>
    </row>
    <row r="397" s="2" customFormat="1">
      <c r="A397" s="39"/>
      <c r="B397" s="40"/>
      <c r="C397" s="41"/>
      <c r="D397" s="244" t="s">
        <v>454</v>
      </c>
      <c r="E397" s="41"/>
      <c r="F397" s="298" t="s">
        <v>546</v>
      </c>
      <c r="G397" s="41"/>
      <c r="H397" s="41"/>
      <c r="I397" s="299"/>
      <c r="J397" s="41"/>
      <c r="K397" s="41"/>
      <c r="L397" s="45"/>
      <c r="M397" s="300"/>
      <c r="N397" s="301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454</v>
      </c>
      <c r="AU397" s="18" t="s">
        <v>90</v>
      </c>
    </row>
    <row r="398" s="2" customFormat="1" ht="37.8" customHeight="1">
      <c r="A398" s="39"/>
      <c r="B398" s="40"/>
      <c r="C398" s="228" t="s">
        <v>547</v>
      </c>
      <c r="D398" s="228" t="s">
        <v>151</v>
      </c>
      <c r="E398" s="229" t="s">
        <v>548</v>
      </c>
      <c r="F398" s="230" t="s">
        <v>549</v>
      </c>
      <c r="G398" s="231" t="s">
        <v>271</v>
      </c>
      <c r="H398" s="232">
        <v>1</v>
      </c>
      <c r="I398" s="233"/>
      <c r="J398" s="234">
        <f>ROUND(I398*H398,2)</f>
        <v>0</v>
      </c>
      <c r="K398" s="235"/>
      <c r="L398" s="45"/>
      <c r="M398" s="236" t="s">
        <v>1</v>
      </c>
      <c r="N398" s="237" t="s">
        <v>45</v>
      </c>
      <c r="O398" s="92"/>
      <c r="P398" s="238">
        <f>O398*H398</f>
        <v>0</v>
      </c>
      <c r="Q398" s="238">
        <v>0</v>
      </c>
      <c r="R398" s="238">
        <f>Q398*H398</f>
        <v>0</v>
      </c>
      <c r="S398" s="238">
        <v>0</v>
      </c>
      <c r="T398" s="23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0" t="s">
        <v>279</v>
      </c>
      <c r="AT398" s="240" t="s">
        <v>151</v>
      </c>
      <c r="AU398" s="240" t="s">
        <v>90</v>
      </c>
      <c r="AY398" s="18" t="s">
        <v>148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88</v>
      </c>
      <c r="BK398" s="241">
        <f>ROUND(I398*H398,2)</f>
        <v>0</v>
      </c>
      <c r="BL398" s="18" t="s">
        <v>279</v>
      </c>
      <c r="BM398" s="240" t="s">
        <v>550</v>
      </c>
    </row>
    <row r="399" s="2" customFormat="1">
      <c r="A399" s="39"/>
      <c r="B399" s="40"/>
      <c r="C399" s="41"/>
      <c r="D399" s="244" t="s">
        <v>454</v>
      </c>
      <c r="E399" s="41"/>
      <c r="F399" s="298" t="s">
        <v>551</v>
      </c>
      <c r="G399" s="41"/>
      <c r="H399" s="41"/>
      <c r="I399" s="299"/>
      <c r="J399" s="41"/>
      <c r="K399" s="41"/>
      <c r="L399" s="45"/>
      <c r="M399" s="300"/>
      <c r="N399" s="301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454</v>
      </c>
      <c r="AU399" s="18" t="s">
        <v>90</v>
      </c>
    </row>
    <row r="400" s="2" customFormat="1" ht="24.15" customHeight="1">
      <c r="A400" s="39"/>
      <c r="B400" s="40"/>
      <c r="C400" s="228" t="s">
        <v>552</v>
      </c>
      <c r="D400" s="228" t="s">
        <v>151</v>
      </c>
      <c r="E400" s="229" t="s">
        <v>553</v>
      </c>
      <c r="F400" s="230" t="s">
        <v>554</v>
      </c>
      <c r="G400" s="231" t="s">
        <v>433</v>
      </c>
      <c r="H400" s="297"/>
      <c r="I400" s="233"/>
      <c r="J400" s="234">
        <f>ROUND(I400*H400,2)</f>
        <v>0</v>
      </c>
      <c r="K400" s="235"/>
      <c r="L400" s="45"/>
      <c r="M400" s="236" t="s">
        <v>1</v>
      </c>
      <c r="N400" s="237" t="s">
        <v>45</v>
      </c>
      <c r="O400" s="92"/>
      <c r="P400" s="238">
        <f>O400*H400</f>
        <v>0</v>
      </c>
      <c r="Q400" s="238">
        <v>0</v>
      </c>
      <c r="R400" s="238">
        <f>Q400*H400</f>
        <v>0</v>
      </c>
      <c r="S400" s="238">
        <v>0</v>
      </c>
      <c r="T400" s="23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0" t="s">
        <v>279</v>
      </c>
      <c r="AT400" s="240" t="s">
        <v>151</v>
      </c>
      <c r="AU400" s="240" t="s">
        <v>90</v>
      </c>
      <c r="AY400" s="18" t="s">
        <v>148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88</v>
      </c>
      <c r="BK400" s="241">
        <f>ROUND(I400*H400,2)</f>
        <v>0</v>
      </c>
      <c r="BL400" s="18" t="s">
        <v>279</v>
      </c>
      <c r="BM400" s="240" t="s">
        <v>555</v>
      </c>
    </row>
    <row r="401" s="12" customFormat="1" ht="22.8" customHeight="1">
      <c r="A401" s="12"/>
      <c r="B401" s="212"/>
      <c r="C401" s="213"/>
      <c r="D401" s="214" t="s">
        <v>79</v>
      </c>
      <c r="E401" s="226" t="s">
        <v>556</v>
      </c>
      <c r="F401" s="226" t="s">
        <v>557</v>
      </c>
      <c r="G401" s="213"/>
      <c r="H401" s="213"/>
      <c r="I401" s="216"/>
      <c r="J401" s="227">
        <f>BK401</f>
        <v>0</v>
      </c>
      <c r="K401" s="213"/>
      <c r="L401" s="218"/>
      <c r="M401" s="219"/>
      <c r="N401" s="220"/>
      <c r="O401" s="220"/>
      <c r="P401" s="221">
        <f>SUM(P402:P447)</f>
        <v>0</v>
      </c>
      <c r="Q401" s="220"/>
      <c r="R401" s="221">
        <f>SUM(R402:R447)</f>
        <v>0.80126150000000007</v>
      </c>
      <c r="S401" s="220"/>
      <c r="T401" s="222">
        <f>SUM(T402:T447)</f>
        <v>0.5602109999999999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3" t="s">
        <v>90</v>
      </c>
      <c r="AT401" s="224" t="s">
        <v>79</v>
      </c>
      <c r="AU401" s="224" t="s">
        <v>88</v>
      </c>
      <c r="AY401" s="223" t="s">
        <v>148</v>
      </c>
      <c r="BK401" s="225">
        <f>SUM(BK402:BK447)</f>
        <v>0</v>
      </c>
    </row>
    <row r="402" s="2" customFormat="1" ht="16.5" customHeight="1">
      <c r="A402" s="39"/>
      <c r="B402" s="40"/>
      <c r="C402" s="228" t="s">
        <v>558</v>
      </c>
      <c r="D402" s="228" t="s">
        <v>151</v>
      </c>
      <c r="E402" s="229" t="s">
        <v>559</v>
      </c>
      <c r="F402" s="230" t="s">
        <v>560</v>
      </c>
      <c r="G402" s="231" t="s">
        <v>161</v>
      </c>
      <c r="H402" s="232">
        <v>15.869999999999999</v>
      </c>
      <c r="I402" s="233"/>
      <c r="J402" s="234">
        <f>ROUND(I402*H402,2)</f>
        <v>0</v>
      </c>
      <c r="K402" s="235"/>
      <c r="L402" s="45"/>
      <c r="M402" s="236" t="s">
        <v>1</v>
      </c>
      <c r="N402" s="237" t="s">
        <v>45</v>
      </c>
      <c r="O402" s="92"/>
      <c r="P402" s="238">
        <f>O402*H402</f>
        <v>0</v>
      </c>
      <c r="Q402" s="238">
        <v>0</v>
      </c>
      <c r="R402" s="238">
        <f>Q402*H402</f>
        <v>0</v>
      </c>
      <c r="S402" s="238">
        <v>0.035299999999999998</v>
      </c>
      <c r="T402" s="239">
        <f>S402*H402</f>
        <v>0.5602109999999999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279</v>
      </c>
      <c r="AT402" s="240" t="s">
        <v>151</v>
      </c>
      <c r="AU402" s="240" t="s">
        <v>90</v>
      </c>
      <c r="AY402" s="18" t="s">
        <v>148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88</v>
      </c>
      <c r="BK402" s="241">
        <f>ROUND(I402*H402,2)</f>
        <v>0</v>
      </c>
      <c r="BL402" s="18" t="s">
        <v>279</v>
      </c>
      <c r="BM402" s="240" t="s">
        <v>561</v>
      </c>
    </row>
    <row r="403" s="13" customFormat="1">
      <c r="A403" s="13"/>
      <c r="B403" s="242"/>
      <c r="C403" s="243"/>
      <c r="D403" s="244" t="s">
        <v>157</v>
      </c>
      <c r="E403" s="245" t="s">
        <v>1</v>
      </c>
      <c r="F403" s="246" t="s">
        <v>189</v>
      </c>
      <c r="G403" s="243"/>
      <c r="H403" s="247">
        <v>15.869999999999999</v>
      </c>
      <c r="I403" s="248"/>
      <c r="J403" s="243"/>
      <c r="K403" s="243"/>
      <c r="L403" s="249"/>
      <c r="M403" s="250"/>
      <c r="N403" s="251"/>
      <c r="O403" s="251"/>
      <c r="P403" s="251"/>
      <c r="Q403" s="251"/>
      <c r="R403" s="251"/>
      <c r="S403" s="251"/>
      <c r="T403" s="25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3" t="s">
        <v>157</v>
      </c>
      <c r="AU403" s="253" t="s">
        <v>90</v>
      </c>
      <c r="AV403" s="13" t="s">
        <v>90</v>
      </c>
      <c r="AW403" s="13" t="s">
        <v>36</v>
      </c>
      <c r="AX403" s="13" t="s">
        <v>88</v>
      </c>
      <c r="AY403" s="253" t="s">
        <v>148</v>
      </c>
    </row>
    <row r="404" s="2" customFormat="1" ht="16.5" customHeight="1">
      <c r="A404" s="39"/>
      <c r="B404" s="40"/>
      <c r="C404" s="228" t="s">
        <v>562</v>
      </c>
      <c r="D404" s="228" t="s">
        <v>151</v>
      </c>
      <c r="E404" s="229" t="s">
        <v>563</v>
      </c>
      <c r="F404" s="230" t="s">
        <v>564</v>
      </c>
      <c r="G404" s="231" t="s">
        <v>161</v>
      </c>
      <c r="H404" s="232">
        <v>21.039999999999999</v>
      </c>
      <c r="I404" s="233"/>
      <c r="J404" s="234">
        <f>ROUND(I404*H404,2)</f>
        <v>0</v>
      </c>
      <c r="K404" s="235"/>
      <c r="L404" s="45"/>
      <c r="M404" s="236" t="s">
        <v>1</v>
      </c>
      <c r="N404" s="237" t="s">
        <v>45</v>
      </c>
      <c r="O404" s="92"/>
      <c r="P404" s="238">
        <f>O404*H404</f>
        <v>0</v>
      </c>
      <c r="Q404" s="238">
        <v>0</v>
      </c>
      <c r="R404" s="238">
        <f>Q404*H404</f>
        <v>0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279</v>
      </c>
      <c r="AT404" s="240" t="s">
        <v>151</v>
      </c>
      <c r="AU404" s="240" t="s">
        <v>90</v>
      </c>
      <c r="AY404" s="18" t="s">
        <v>148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88</v>
      </c>
      <c r="BK404" s="241">
        <f>ROUND(I404*H404,2)</f>
        <v>0</v>
      </c>
      <c r="BL404" s="18" t="s">
        <v>279</v>
      </c>
      <c r="BM404" s="240" t="s">
        <v>565</v>
      </c>
    </row>
    <row r="405" s="13" customFormat="1">
      <c r="A405" s="13"/>
      <c r="B405" s="242"/>
      <c r="C405" s="243"/>
      <c r="D405" s="244" t="s">
        <v>157</v>
      </c>
      <c r="E405" s="245" t="s">
        <v>1</v>
      </c>
      <c r="F405" s="246" t="s">
        <v>310</v>
      </c>
      <c r="G405" s="243"/>
      <c r="H405" s="247">
        <v>10.73</v>
      </c>
      <c r="I405" s="248"/>
      <c r="J405" s="243"/>
      <c r="K405" s="243"/>
      <c r="L405" s="249"/>
      <c r="M405" s="250"/>
      <c r="N405" s="251"/>
      <c r="O405" s="251"/>
      <c r="P405" s="251"/>
      <c r="Q405" s="251"/>
      <c r="R405" s="251"/>
      <c r="S405" s="251"/>
      <c r="T405" s="25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3" t="s">
        <v>157</v>
      </c>
      <c r="AU405" s="253" t="s">
        <v>90</v>
      </c>
      <c r="AV405" s="13" t="s">
        <v>90</v>
      </c>
      <c r="AW405" s="13" t="s">
        <v>36</v>
      </c>
      <c r="AX405" s="13" t="s">
        <v>80</v>
      </c>
      <c r="AY405" s="253" t="s">
        <v>148</v>
      </c>
    </row>
    <row r="406" s="13" customFormat="1">
      <c r="A406" s="13"/>
      <c r="B406" s="242"/>
      <c r="C406" s="243"/>
      <c r="D406" s="244" t="s">
        <v>157</v>
      </c>
      <c r="E406" s="245" t="s">
        <v>1</v>
      </c>
      <c r="F406" s="246" t="s">
        <v>313</v>
      </c>
      <c r="G406" s="243"/>
      <c r="H406" s="247">
        <v>3.4399999999999999</v>
      </c>
      <c r="I406" s="248"/>
      <c r="J406" s="243"/>
      <c r="K406" s="243"/>
      <c r="L406" s="249"/>
      <c r="M406" s="250"/>
      <c r="N406" s="251"/>
      <c r="O406" s="251"/>
      <c r="P406" s="251"/>
      <c r="Q406" s="251"/>
      <c r="R406" s="251"/>
      <c r="S406" s="251"/>
      <c r="T406" s="25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3" t="s">
        <v>157</v>
      </c>
      <c r="AU406" s="253" t="s">
        <v>90</v>
      </c>
      <c r="AV406" s="13" t="s">
        <v>90</v>
      </c>
      <c r="AW406" s="13" t="s">
        <v>36</v>
      </c>
      <c r="AX406" s="13" t="s">
        <v>80</v>
      </c>
      <c r="AY406" s="253" t="s">
        <v>148</v>
      </c>
    </row>
    <row r="407" s="13" customFormat="1">
      <c r="A407" s="13"/>
      <c r="B407" s="242"/>
      <c r="C407" s="243"/>
      <c r="D407" s="244" t="s">
        <v>157</v>
      </c>
      <c r="E407" s="245" t="s">
        <v>1</v>
      </c>
      <c r="F407" s="246" t="s">
        <v>314</v>
      </c>
      <c r="G407" s="243"/>
      <c r="H407" s="247">
        <v>1.4099999999999999</v>
      </c>
      <c r="I407" s="248"/>
      <c r="J407" s="243"/>
      <c r="K407" s="243"/>
      <c r="L407" s="249"/>
      <c r="M407" s="250"/>
      <c r="N407" s="251"/>
      <c r="O407" s="251"/>
      <c r="P407" s="251"/>
      <c r="Q407" s="251"/>
      <c r="R407" s="251"/>
      <c r="S407" s="251"/>
      <c r="T407" s="25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3" t="s">
        <v>157</v>
      </c>
      <c r="AU407" s="253" t="s">
        <v>90</v>
      </c>
      <c r="AV407" s="13" t="s">
        <v>90</v>
      </c>
      <c r="AW407" s="13" t="s">
        <v>36</v>
      </c>
      <c r="AX407" s="13" t="s">
        <v>80</v>
      </c>
      <c r="AY407" s="253" t="s">
        <v>148</v>
      </c>
    </row>
    <row r="408" s="13" customFormat="1">
      <c r="A408" s="13"/>
      <c r="B408" s="242"/>
      <c r="C408" s="243"/>
      <c r="D408" s="244" t="s">
        <v>157</v>
      </c>
      <c r="E408" s="245" t="s">
        <v>1</v>
      </c>
      <c r="F408" s="246" t="s">
        <v>315</v>
      </c>
      <c r="G408" s="243"/>
      <c r="H408" s="247">
        <v>0.84999999999999998</v>
      </c>
      <c r="I408" s="248"/>
      <c r="J408" s="243"/>
      <c r="K408" s="243"/>
      <c r="L408" s="249"/>
      <c r="M408" s="250"/>
      <c r="N408" s="251"/>
      <c r="O408" s="251"/>
      <c r="P408" s="251"/>
      <c r="Q408" s="251"/>
      <c r="R408" s="251"/>
      <c r="S408" s="251"/>
      <c r="T408" s="25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3" t="s">
        <v>157</v>
      </c>
      <c r="AU408" s="253" t="s">
        <v>90</v>
      </c>
      <c r="AV408" s="13" t="s">
        <v>90</v>
      </c>
      <c r="AW408" s="13" t="s">
        <v>36</v>
      </c>
      <c r="AX408" s="13" t="s">
        <v>80</v>
      </c>
      <c r="AY408" s="253" t="s">
        <v>148</v>
      </c>
    </row>
    <row r="409" s="13" customFormat="1">
      <c r="A409" s="13"/>
      <c r="B409" s="242"/>
      <c r="C409" s="243"/>
      <c r="D409" s="244" t="s">
        <v>157</v>
      </c>
      <c r="E409" s="245" t="s">
        <v>1</v>
      </c>
      <c r="F409" s="246" t="s">
        <v>316</v>
      </c>
      <c r="G409" s="243"/>
      <c r="H409" s="247">
        <v>3.3500000000000001</v>
      </c>
      <c r="I409" s="248"/>
      <c r="J409" s="243"/>
      <c r="K409" s="243"/>
      <c r="L409" s="249"/>
      <c r="M409" s="250"/>
      <c r="N409" s="251"/>
      <c r="O409" s="251"/>
      <c r="P409" s="251"/>
      <c r="Q409" s="251"/>
      <c r="R409" s="251"/>
      <c r="S409" s="251"/>
      <c r="T409" s="25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3" t="s">
        <v>157</v>
      </c>
      <c r="AU409" s="253" t="s">
        <v>90</v>
      </c>
      <c r="AV409" s="13" t="s">
        <v>90</v>
      </c>
      <c r="AW409" s="13" t="s">
        <v>36</v>
      </c>
      <c r="AX409" s="13" t="s">
        <v>80</v>
      </c>
      <c r="AY409" s="253" t="s">
        <v>148</v>
      </c>
    </row>
    <row r="410" s="13" customFormat="1">
      <c r="A410" s="13"/>
      <c r="B410" s="242"/>
      <c r="C410" s="243"/>
      <c r="D410" s="244" t="s">
        <v>157</v>
      </c>
      <c r="E410" s="245" t="s">
        <v>1</v>
      </c>
      <c r="F410" s="246" t="s">
        <v>317</v>
      </c>
      <c r="G410" s="243"/>
      <c r="H410" s="247">
        <v>1.26</v>
      </c>
      <c r="I410" s="248"/>
      <c r="J410" s="243"/>
      <c r="K410" s="243"/>
      <c r="L410" s="249"/>
      <c r="M410" s="250"/>
      <c r="N410" s="251"/>
      <c r="O410" s="251"/>
      <c r="P410" s="251"/>
      <c r="Q410" s="251"/>
      <c r="R410" s="251"/>
      <c r="S410" s="251"/>
      <c r="T410" s="25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3" t="s">
        <v>157</v>
      </c>
      <c r="AU410" s="253" t="s">
        <v>90</v>
      </c>
      <c r="AV410" s="13" t="s">
        <v>90</v>
      </c>
      <c r="AW410" s="13" t="s">
        <v>36</v>
      </c>
      <c r="AX410" s="13" t="s">
        <v>80</v>
      </c>
      <c r="AY410" s="253" t="s">
        <v>148</v>
      </c>
    </row>
    <row r="411" s="14" customFormat="1">
      <c r="A411" s="14"/>
      <c r="B411" s="254"/>
      <c r="C411" s="255"/>
      <c r="D411" s="244" t="s">
        <v>157</v>
      </c>
      <c r="E411" s="256" t="s">
        <v>1</v>
      </c>
      <c r="F411" s="257" t="s">
        <v>166</v>
      </c>
      <c r="G411" s="255"/>
      <c r="H411" s="258">
        <v>21.040000000000003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4" t="s">
        <v>157</v>
      </c>
      <c r="AU411" s="264" t="s">
        <v>90</v>
      </c>
      <c r="AV411" s="14" t="s">
        <v>155</v>
      </c>
      <c r="AW411" s="14" t="s">
        <v>36</v>
      </c>
      <c r="AX411" s="14" t="s">
        <v>88</v>
      </c>
      <c r="AY411" s="264" t="s">
        <v>148</v>
      </c>
    </row>
    <row r="412" s="2" customFormat="1" ht="24.15" customHeight="1">
      <c r="A412" s="39"/>
      <c r="B412" s="40"/>
      <c r="C412" s="228" t="s">
        <v>566</v>
      </c>
      <c r="D412" s="228" t="s">
        <v>151</v>
      </c>
      <c r="E412" s="229" t="s">
        <v>567</v>
      </c>
      <c r="F412" s="230" t="s">
        <v>568</v>
      </c>
      <c r="G412" s="231" t="s">
        <v>161</v>
      </c>
      <c r="H412" s="232">
        <v>21.039999999999999</v>
      </c>
      <c r="I412" s="233"/>
      <c r="J412" s="234">
        <f>ROUND(I412*H412,2)</f>
        <v>0</v>
      </c>
      <c r="K412" s="235"/>
      <c r="L412" s="45"/>
      <c r="M412" s="236" t="s">
        <v>1</v>
      </c>
      <c r="N412" s="237" t="s">
        <v>45</v>
      </c>
      <c r="O412" s="92"/>
      <c r="P412" s="238">
        <f>O412*H412</f>
        <v>0</v>
      </c>
      <c r="Q412" s="238">
        <v>0.00029999999999999997</v>
      </c>
      <c r="R412" s="238">
        <f>Q412*H412</f>
        <v>0.006311999999999999</v>
      </c>
      <c r="S412" s="238">
        <v>0</v>
      </c>
      <c r="T412" s="23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0" t="s">
        <v>279</v>
      </c>
      <c r="AT412" s="240" t="s">
        <v>151</v>
      </c>
      <c r="AU412" s="240" t="s">
        <v>90</v>
      </c>
      <c r="AY412" s="18" t="s">
        <v>148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8" t="s">
        <v>88</v>
      </c>
      <c r="BK412" s="241">
        <f>ROUND(I412*H412,2)</f>
        <v>0</v>
      </c>
      <c r="BL412" s="18" t="s">
        <v>279</v>
      </c>
      <c r="BM412" s="240" t="s">
        <v>569</v>
      </c>
    </row>
    <row r="413" s="13" customFormat="1">
      <c r="A413" s="13"/>
      <c r="B413" s="242"/>
      <c r="C413" s="243"/>
      <c r="D413" s="244" t="s">
        <v>157</v>
      </c>
      <c r="E413" s="245" t="s">
        <v>1</v>
      </c>
      <c r="F413" s="246" t="s">
        <v>310</v>
      </c>
      <c r="G413" s="243"/>
      <c r="H413" s="247">
        <v>10.73</v>
      </c>
      <c r="I413" s="248"/>
      <c r="J413" s="243"/>
      <c r="K413" s="243"/>
      <c r="L413" s="249"/>
      <c r="M413" s="250"/>
      <c r="N413" s="251"/>
      <c r="O413" s="251"/>
      <c r="P413" s="251"/>
      <c r="Q413" s="251"/>
      <c r="R413" s="251"/>
      <c r="S413" s="251"/>
      <c r="T413" s="25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3" t="s">
        <v>157</v>
      </c>
      <c r="AU413" s="253" t="s">
        <v>90</v>
      </c>
      <c r="AV413" s="13" t="s">
        <v>90</v>
      </c>
      <c r="AW413" s="13" t="s">
        <v>36</v>
      </c>
      <c r="AX413" s="13" t="s">
        <v>80</v>
      </c>
      <c r="AY413" s="253" t="s">
        <v>148</v>
      </c>
    </row>
    <row r="414" s="13" customFormat="1">
      <c r="A414" s="13"/>
      <c r="B414" s="242"/>
      <c r="C414" s="243"/>
      <c r="D414" s="244" t="s">
        <v>157</v>
      </c>
      <c r="E414" s="245" t="s">
        <v>1</v>
      </c>
      <c r="F414" s="246" t="s">
        <v>313</v>
      </c>
      <c r="G414" s="243"/>
      <c r="H414" s="247">
        <v>3.4399999999999999</v>
      </c>
      <c r="I414" s="248"/>
      <c r="J414" s="243"/>
      <c r="K414" s="243"/>
      <c r="L414" s="249"/>
      <c r="M414" s="250"/>
      <c r="N414" s="251"/>
      <c r="O414" s="251"/>
      <c r="P414" s="251"/>
      <c r="Q414" s="251"/>
      <c r="R414" s="251"/>
      <c r="S414" s="251"/>
      <c r="T414" s="25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3" t="s">
        <v>157</v>
      </c>
      <c r="AU414" s="253" t="s">
        <v>90</v>
      </c>
      <c r="AV414" s="13" t="s">
        <v>90</v>
      </c>
      <c r="AW414" s="13" t="s">
        <v>36</v>
      </c>
      <c r="AX414" s="13" t="s">
        <v>80</v>
      </c>
      <c r="AY414" s="253" t="s">
        <v>148</v>
      </c>
    </row>
    <row r="415" s="13" customFormat="1">
      <c r="A415" s="13"/>
      <c r="B415" s="242"/>
      <c r="C415" s="243"/>
      <c r="D415" s="244" t="s">
        <v>157</v>
      </c>
      <c r="E415" s="245" t="s">
        <v>1</v>
      </c>
      <c r="F415" s="246" t="s">
        <v>314</v>
      </c>
      <c r="G415" s="243"/>
      <c r="H415" s="247">
        <v>1.4099999999999999</v>
      </c>
      <c r="I415" s="248"/>
      <c r="J415" s="243"/>
      <c r="K415" s="243"/>
      <c r="L415" s="249"/>
      <c r="M415" s="250"/>
      <c r="N415" s="251"/>
      <c r="O415" s="251"/>
      <c r="P415" s="251"/>
      <c r="Q415" s="251"/>
      <c r="R415" s="251"/>
      <c r="S415" s="251"/>
      <c r="T415" s="25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3" t="s">
        <v>157</v>
      </c>
      <c r="AU415" s="253" t="s">
        <v>90</v>
      </c>
      <c r="AV415" s="13" t="s">
        <v>90</v>
      </c>
      <c r="AW415" s="13" t="s">
        <v>36</v>
      </c>
      <c r="AX415" s="13" t="s">
        <v>80</v>
      </c>
      <c r="AY415" s="253" t="s">
        <v>148</v>
      </c>
    </row>
    <row r="416" s="13" customFormat="1">
      <c r="A416" s="13"/>
      <c r="B416" s="242"/>
      <c r="C416" s="243"/>
      <c r="D416" s="244" t="s">
        <v>157</v>
      </c>
      <c r="E416" s="245" t="s">
        <v>1</v>
      </c>
      <c r="F416" s="246" t="s">
        <v>315</v>
      </c>
      <c r="G416" s="243"/>
      <c r="H416" s="247">
        <v>0.84999999999999998</v>
      </c>
      <c r="I416" s="248"/>
      <c r="J416" s="243"/>
      <c r="K416" s="243"/>
      <c r="L416" s="249"/>
      <c r="M416" s="250"/>
      <c r="N416" s="251"/>
      <c r="O416" s="251"/>
      <c r="P416" s="251"/>
      <c r="Q416" s="251"/>
      <c r="R416" s="251"/>
      <c r="S416" s="251"/>
      <c r="T416" s="25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3" t="s">
        <v>157</v>
      </c>
      <c r="AU416" s="253" t="s">
        <v>90</v>
      </c>
      <c r="AV416" s="13" t="s">
        <v>90</v>
      </c>
      <c r="AW416" s="13" t="s">
        <v>36</v>
      </c>
      <c r="AX416" s="13" t="s">
        <v>80</v>
      </c>
      <c r="AY416" s="253" t="s">
        <v>148</v>
      </c>
    </row>
    <row r="417" s="13" customFormat="1">
      <c r="A417" s="13"/>
      <c r="B417" s="242"/>
      <c r="C417" s="243"/>
      <c r="D417" s="244" t="s">
        <v>157</v>
      </c>
      <c r="E417" s="245" t="s">
        <v>1</v>
      </c>
      <c r="F417" s="246" t="s">
        <v>316</v>
      </c>
      <c r="G417" s="243"/>
      <c r="H417" s="247">
        <v>3.3500000000000001</v>
      </c>
      <c r="I417" s="248"/>
      <c r="J417" s="243"/>
      <c r="K417" s="243"/>
      <c r="L417" s="249"/>
      <c r="M417" s="250"/>
      <c r="N417" s="251"/>
      <c r="O417" s="251"/>
      <c r="P417" s="251"/>
      <c r="Q417" s="251"/>
      <c r="R417" s="251"/>
      <c r="S417" s="251"/>
      <c r="T417" s="25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3" t="s">
        <v>157</v>
      </c>
      <c r="AU417" s="253" t="s">
        <v>90</v>
      </c>
      <c r="AV417" s="13" t="s">
        <v>90</v>
      </c>
      <c r="AW417" s="13" t="s">
        <v>36</v>
      </c>
      <c r="AX417" s="13" t="s">
        <v>80</v>
      </c>
      <c r="AY417" s="253" t="s">
        <v>148</v>
      </c>
    </row>
    <row r="418" s="13" customFormat="1">
      <c r="A418" s="13"/>
      <c r="B418" s="242"/>
      <c r="C418" s="243"/>
      <c r="D418" s="244" t="s">
        <v>157</v>
      </c>
      <c r="E418" s="245" t="s">
        <v>1</v>
      </c>
      <c r="F418" s="246" t="s">
        <v>317</v>
      </c>
      <c r="G418" s="243"/>
      <c r="H418" s="247">
        <v>1.26</v>
      </c>
      <c r="I418" s="248"/>
      <c r="J418" s="243"/>
      <c r="K418" s="243"/>
      <c r="L418" s="249"/>
      <c r="M418" s="250"/>
      <c r="N418" s="251"/>
      <c r="O418" s="251"/>
      <c r="P418" s="251"/>
      <c r="Q418" s="251"/>
      <c r="R418" s="251"/>
      <c r="S418" s="251"/>
      <c r="T418" s="25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3" t="s">
        <v>157</v>
      </c>
      <c r="AU418" s="253" t="s">
        <v>90</v>
      </c>
      <c r="AV418" s="13" t="s">
        <v>90</v>
      </c>
      <c r="AW418" s="13" t="s">
        <v>36</v>
      </c>
      <c r="AX418" s="13" t="s">
        <v>80</v>
      </c>
      <c r="AY418" s="253" t="s">
        <v>148</v>
      </c>
    </row>
    <row r="419" s="14" customFormat="1">
      <c r="A419" s="14"/>
      <c r="B419" s="254"/>
      <c r="C419" s="255"/>
      <c r="D419" s="244" t="s">
        <v>157</v>
      </c>
      <c r="E419" s="256" t="s">
        <v>1</v>
      </c>
      <c r="F419" s="257" t="s">
        <v>166</v>
      </c>
      <c r="G419" s="255"/>
      <c r="H419" s="258">
        <v>21.040000000000003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4" t="s">
        <v>157</v>
      </c>
      <c r="AU419" s="264" t="s">
        <v>90</v>
      </c>
      <c r="AV419" s="14" t="s">
        <v>155</v>
      </c>
      <c r="AW419" s="14" t="s">
        <v>36</v>
      </c>
      <c r="AX419" s="14" t="s">
        <v>88</v>
      </c>
      <c r="AY419" s="264" t="s">
        <v>148</v>
      </c>
    </row>
    <row r="420" s="2" customFormat="1" ht="21.75" customHeight="1">
      <c r="A420" s="39"/>
      <c r="B420" s="40"/>
      <c r="C420" s="228" t="s">
        <v>570</v>
      </c>
      <c r="D420" s="228" t="s">
        <v>151</v>
      </c>
      <c r="E420" s="229" t="s">
        <v>571</v>
      </c>
      <c r="F420" s="230" t="s">
        <v>572</v>
      </c>
      <c r="G420" s="231" t="s">
        <v>161</v>
      </c>
      <c r="H420" s="232">
        <v>21.039999999999999</v>
      </c>
      <c r="I420" s="233"/>
      <c r="J420" s="234">
        <f>ROUND(I420*H420,2)</f>
        <v>0</v>
      </c>
      <c r="K420" s="235"/>
      <c r="L420" s="45"/>
      <c r="M420" s="236" t="s">
        <v>1</v>
      </c>
      <c r="N420" s="237" t="s">
        <v>45</v>
      </c>
      <c r="O420" s="92"/>
      <c r="P420" s="238">
        <f>O420*H420</f>
        <v>0</v>
      </c>
      <c r="Q420" s="238">
        <v>0.0044999999999999997</v>
      </c>
      <c r="R420" s="238">
        <f>Q420*H420</f>
        <v>0.094679999999999986</v>
      </c>
      <c r="S420" s="238">
        <v>0</v>
      </c>
      <c r="T420" s="23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0" t="s">
        <v>279</v>
      </c>
      <c r="AT420" s="240" t="s">
        <v>151</v>
      </c>
      <c r="AU420" s="240" t="s">
        <v>90</v>
      </c>
      <c r="AY420" s="18" t="s">
        <v>148</v>
      </c>
      <c r="BE420" s="241">
        <f>IF(N420="základní",J420,0)</f>
        <v>0</v>
      </c>
      <c r="BF420" s="241">
        <f>IF(N420="snížená",J420,0)</f>
        <v>0</v>
      </c>
      <c r="BG420" s="241">
        <f>IF(N420="zákl. přenesená",J420,0)</f>
        <v>0</v>
      </c>
      <c r="BH420" s="241">
        <f>IF(N420="sníž. přenesená",J420,0)</f>
        <v>0</v>
      </c>
      <c r="BI420" s="241">
        <f>IF(N420="nulová",J420,0)</f>
        <v>0</v>
      </c>
      <c r="BJ420" s="18" t="s">
        <v>88</v>
      </c>
      <c r="BK420" s="241">
        <f>ROUND(I420*H420,2)</f>
        <v>0</v>
      </c>
      <c r="BL420" s="18" t="s">
        <v>279</v>
      </c>
      <c r="BM420" s="240" t="s">
        <v>573</v>
      </c>
    </row>
    <row r="421" s="13" customFormat="1">
      <c r="A421" s="13"/>
      <c r="B421" s="242"/>
      <c r="C421" s="243"/>
      <c r="D421" s="244" t="s">
        <v>157</v>
      </c>
      <c r="E421" s="245" t="s">
        <v>1</v>
      </c>
      <c r="F421" s="246" t="s">
        <v>574</v>
      </c>
      <c r="G421" s="243"/>
      <c r="H421" s="247">
        <v>21.039999999999999</v>
      </c>
      <c r="I421" s="248"/>
      <c r="J421" s="243"/>
      <c r="K421" s="243"/>
      <c r="L421" s="249"/>
      <c r="M421" s="250"/>
      <c r="N421" s="251"/>
      <c r="O421" s="251"/>
      <c r="P421" s="251"/>
      <c r="Q421" s="251"/>
      <c r="R421" s="251"/>
      <c r="S421" s="251"/>
      <c r="T421" s="25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3" t="s">
        <v>157</v>
      </c>
      <c r="AU421" s="253" t="s">
        <v>90</v>
      </c>
      <c r="AV421" s="13" t="s">
        <v>90</v>
      </c>
      <c r="AW421" s="13" t="s">
        <v>36</v>
      </c>
      <c r="AX421" s="13" t="s">
        <v>88</v>
      </c>
      <c r="AY421" s="253" t="s">
        <v>148</v>
      </c>
    </row>
    <row r="422" s="2" customFormat="1" ht="24.15" customHeight="1">
      <c r="A422" s="39"/>
      <c r="B422" s="40"/>
      <c r="C422" s="228" t="s">
        <v>575</v>
      </c>
      <c r="D422" s="228" t="s">
        <v>151</v>
      </c>
      <c r="E422" s="229" t="s">
        <v>576</v>
      </c>
      <c r="F422" s="230" t="s">
        <v>577</v>
      </c>
      <c r="G422" s="231" t="s">
        <v>161</v>
      </c>
      <c r="H422" s="232">
        <v>21.039999999999999</v>
      </c>
      <c r="I422" s="233"/>
      <c r="J422" s="234">
        <f>ROUND(I422*H422,2)</f>
        <v>0</v>
      </c>
      <c r="K422" s="235"/>
      <c r="L422" s="45"/>
      <c r="M422" s="236" t="s">
        <v>1</v>
      </c>
      <c r="N422" s="237" t="s">
        <v>45</v>
      </c>
      <c r="O422" s="92"/>
      <c r="P422" s="238">
        <f>O422*H422</f>
        <v>0</v>
      </c>
      <c r="Q422" s="238">
        <v>0.0015</v>
      </c>
      <c r="R422" s="238">
        <f>Q422*H422</f>
        <v>0.031559999999999998</v>
      </c>
      <c r="S422" s="238">
        <v>0</v>
      </c>
      <c r="T422" s="23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0" t="s">
        <v>279</v>
      </c>
      <c r="AT422" s="240" t="s">
        <v>151</v>
      </c>
      <c r="AU422" s="240" t="s">
        <v>90</v>
      </c>
      <c r="AY422" s="18" t="s">
        <v>148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8" t="s">
        <v>88</v>
      </c>
      <c r="BK422" s="241">
        <f>ROUND(I422*H422,2)</f>
        <v>0</v>
      </c>
      <c r="BL422" s="18" t="s">
        <v>279</v>
      </c>
      <c r="BM422" s="240" t="s">
        <v>578</v>
      </c>
    </row>
    <row r="423" s="13" customFormat="1">
      <c r="A423" s="13"/>
      <c r="B423" s="242"/>
      <c r="C423" s="243"/>
      <c r="D423" s="244" t="s">
        <v>157</v>
      </c>
      <c r="E423" s="245" t="s">
        <v>1</v>
      </c>
      <c r="F423" s="246" t="s">
        <v>310</v>
      </c>
      <c r="G423" s="243"/>
      <c r="H423" s="247">
        <v>10.73</v>
      </c>
      <c r="I423" s="248"/>
      <c r="J423" s="243"/>
      <c r="K423" s="243"/>
      <c r="L423" s="249"/>
      <c r="M423" s="250"/>
      <c r="N423" s="251"/>
      <c r="O423" s="251"/>
      <c r="P423" s="251"/>
      <c r="Q423" s="251"/>
      <c r="R423" s="251"/>
      <c r="S423" s="251"/>
      <c r="T423" s="25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3" t="s">
        <v>157</v>
      </c>
      <c r="AU423" s="253" t="s">
        <v>90</v>
      </c>
      <c r="AV423" s="13" t="s">
        <v>90</v>
      </c>
      <c r="AW423" s="13" t="s">
        <v>36</v>
      </c>
      <c r="AX423" s="13" t="s">
        <v>80</v>
      </c>
      <c r="AY423" s="253" t="s">
        <v>148</v>
      </c>
    </row>
    <row r="424" s="13" customFormat="1">
      <c r="A424" s="13"/>
      <c r="B424" s="242"/>
      <c r="C424" s="243"/>
      <c r="D424" s="244" t="s">
        <v>157</v>
      </c>
      <c r="E424" s="245" t="s">
        <v>1</v>
      </c>
      <c r="F424" s="246" t="s">
        <v>313</v>
      </c>
      <c r="G424" s="243"/>
      <c r="H424" s="247">
        <v>3.4399999999999999</v>
      </c>
      <c r="I424" s="248"/>
      <c r="J424" s="243"/>
      <c r="K424" s="243"/>
      <c r="L424" s="249"/>
      <c r="M424" s="250"/>
      <c r="N424" s="251"/>
      <c r="O424" s="251"/>
      <c r="P424" s="251"/>
      <c r="Q424" s="251"/>
      <c r="R424" s="251"/>
      <c r="S424" s="251"/>
      <c r="T424" s="25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3" t="s">
        <v>157</v>
      </c>
      <c r="AU424" s="253" t="s">
        <v>90</v>
      </c>
      <c r="AV424" s="13" t="s">
        <v>90</v>
      </c>
      <c r="AW424" s="13" t="s">
        <v>36</v>
      </c>
      <c r="AX424" s="13" t="s">
        <v>80</v>
      </c>
      <c r="AY424" s="253" t="s">
        <v>148</v>
      </c>
    </row>
    <row r="425" s="13" customFormat="1">
      <c r="A425" s="13"/>
      <c r="B425" s="242"/>
      <c r="C425" s="243"/>
      <c r="D425" s="244" t="s">
        <v>157</v>
      </c>
      <c r="E425" s="245" t="s">
        <v>1</v>
      </c>
      <c r="F425" s="246" t="s">
        <v>314</v>
      </c>
      <c r="G425" s="243"/>
      <c r="H425" s="247">
        <v>1.4099999999999999</v>
      </c>
      <c r="I425" s="248"/>
      <c r="J425" s="243"/>
      <c r="K425" s="243"/>
      <c r="L425" s="249"/>
      <c r="M425" s="250"/>
      <c r="N425" s="251"/>
      <c r="O425" s="251"/>
      <c r="P425" s="251"/>
      <c r="Q425" s="251"/>
      <c r="R425" s="251"/>
      <c r="S425" s="251"/>
      <c r="T425" s="25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3" t="s">
        <v>157</v>
      </c>
      <c r="AU425" s="253" t="s">
        <v>90</v>
      </c>
      <c r="AV425" s="13" t="s">
        <v>90</v>
      </c>
      <c r="AW425" s="13" t="s">
        <v>36</v>
      </c>
      <c r="AX425" s="13" t="s">
        <v>80</v>
      </c>
      <c r="AY425" s="253" t="s">
        <v>148</v>
      </c>
    </row>
    <row r="426" s="13" customFormat="1">
      <c r="A426" s="13"/>
      <c r="B426" s="242"/>
      <c r="C426" s="243"/>
      <c r="D426" s="244" t="s">
        <v>157</v>
      </c>
      <c r="E426" s="245" t="s">
        <v>1</v>
      </c>
      <c r="F426" s="246" t="s">
        <v>315</v>
      </c>
      <c r="G426" s="243"/>
      <c r="H426" s="247">
        <v>0.84999999999999998</v>
      </c>
      <c r="I426" s="248"/>
      <c r="J426" s="243"/>
      <c r="K426" s="243"/>
      <c r="L426" s="249"/>
      <c r="M426" s="250"/>
      <c r="N426" s="251"/>
      <c r="O426" s="251"/>
      <c r="P426" s="251"/>
      <c r="Q426" s="251"/>
      <c r="R426" s="251"/>
      <c r="S426" s="251"/>
      <c r="T426" s="25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3" t="s">
        <v>157</v>
      </c>
      <c r="AU426" s="253" t="s">
        <v>90</v>
      </c>
      <c r="AV426" s="13" t="s">
        <v>90</v>
      </c>
      <c r="AW426" s="13" t="s">
        <v>36</v>
      </c>
      <c r="AX426" s="13" t="s">
        <v>80</v>
      </c>
      <c r="AY426" s="253" t="s">
        <v>148</v>
      </c>
    </row>
    <row r="427" s="13" customFormat="1">
      <c r="A427" s="13"/>
      <c r="B427" s="242"/>
      <c r="C427" s="243"/>
      <c r="D427" s="244" t="s">
        <v>157</v>
      </c>
      <c r="E427" s="245" t="s">
        <v>1</v>
      </c>
      <c r="F427" s="246" t="s">
        <v>316</v>
      </c>
      <c r="G427" s="243"/>
      <c r="H427" s="247">
        <v>3.3500000000000001</v>
      </c>
      <c r="I427" s="248"/>
      <c r="J427" s="243"/>
      <c r="K427" s="243"/>
      <c r="L427" s="249"/>
      <c r="M427" s="250"/>
      <c r="N427" s="251"/>
      <c r="O427" s="251"/>
      <c r="P427" s="251"/>
      <c r="Q427" s="251"/>
      <c r="R427" s="251"/>
      <c r="S427" s="251"/>
      <c r="T427" s="25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3" t="s">
        <v>157</v>
      </c>
      <c r="AU427" s="253" t="s">
        <v>90</v>
      </c>
      <c r="AV427" s="13" t="s">
        <v>90</v>
      </c>
      <c r="AW427" s="13" t="s">
        <v>36</v>
      </c>
      <c r="AX427" s="13" t="s">
        <v>80</v>
      </c>
      <c r="AY427" s="253" t="s">
        <v>148</v>
      </c>
    </row>
    <row r="428" s="13" customFormat="1">
      <c r="A428" s="13"/>
      <c r="B428" s="242"/>
      <c r="C428" s="243"/>
      <c r="D428" s="244" t="s">
        <v>157</v>
      </c>
      <c r="E428" s="245" t="s">
        <v>1</v>
      </c>
      <c r="F428" s="246" t="s">
        <v>317</v>
      </c>
      <c r="G428" s="243"/>
      <c r="H428" s="247">
        <v>1.26</v>
      </c>
      <c r="I428" s="248"/>
      <c r="J428" s="243"/>
      <c r="K428" s="243"/>
      <c r="L428" s="249"/>
      <c r="M428" s="250"/>
      <c r="N428" s="251"/>
      <c r="O428" s="251"/>
      <c r="P428" s="251"/>
      <c r="Q428" s="251"/>
      <c r="R428" s="251"/>
      <c r="S428" s="251"/>
      <c r="T428" s="25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3" t="s">
        <v>157</v>
      </c>
      <c r="AU428" s="253" t="s">
        <v>90</v>
      </c>
      <c r="AV428" s="13" t="s">
        <v>90</v>
      </c>
      <c r="AW428" s="13" t="s">
        <v>36</v>
      </c>
      <c r="AX428" s="13" t="s">
        <v>80</v>
      </c>
      <c r="AY428" s="253" t="s">
        <v>148</v>
      </c>
    </row>
    <row r="429" s="14" customFormat="1">
      <c r="A429" s="14"/>
      <c r="B429" s="254"/>
      <c r="C429" s="255"/>
      <c r="D429" s="244" t="s">
        <v>157</v>
      </c>
      <c r="E429" s="256" t="s">
        <v>1</v>
      </c>
      <c r="F429" s="257" t="s">
        <v>166</v>
      </c>
      <c r="G429" s="255"/>
      <c r="H429" s="258">
        <v>21.040000000000003</v>
      </c>
      <c r="I429" s="259"/>
      <c r="J429" s="255"/>
      <c r="K429" s="255"/>
      <c r="L429" s="260"/>
      <c r="M429" s="261"/>
      <c r="N429" s="262"/>
      <c r="O429" s="262"/>
      <c r="P429" s="262"/>
      <c r="Q429" s="262"/>
      <c r="R429" s="262"/>
      <c r="S429" s="262"/>
      <c r="T429" s="26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4" t="s">
        <v>157</v>
      </c>
      <c r="AU429" s="264" t="s">
        <v>90</v>
      </c>
      <c r="AV429" s="14" t="s">
        <v>155</v>
      </c>
      <c r="AW429" s="14" t="s">
        <v>36</v>
      </c>
      <c r="AX429" s="14" t="s">
        <v>88</v>
      </c>
      <c r="AY429" s="264" t="s">
        <v>148</v>
      </c>
    </row>
    <row r="430" s="2" customFormat="1" ht="24.15" customHeight="1">
      <c r="A430" s="39"/>
      <c r="B430" s="40"/>
      <c r="C430" s="228" t="s">
        <v>579</v>
      </c>
      <c r="D430" s="228" t="s">
        <v>151</v>
      </c>
      <c r="E430" s="229" t="s">
        <v>580</v>
      </c>
      <c r="F430" s="230" t="s">
        <v>581</v>
      </c>
      <c r="G430" s="231" t="s">
        <v>161</v>
      </c>
      <c r="H430" s="232">
        <v>21.039999999999999</v>
      </c>
      <c r="I430" s="233"/>
      <c r="J430" s="234">
        <f>ROUND(I430*H430,2)</f>
        <v>0</v>
      </c>
      <c r="K430" s="235"/>
      <c r="L430" s="45"/>
      <c r="M430" s="236" t="s">
        <v>1</v>
      </c>
      <c r="N430" s="237" t="s">
        <v>45</v>
      </c>
      <c r="O430" s="92"/>
      <c r="P430" s="238">
        <f>O430*H430</f>
        <v>0</v>
      </c>
      <c r="Q430" s="238">
        <v>0.0063499999999999997</v>
      </c>
      <c r="R430" s="238">
        <f>Q430*H430</f>
        <v>0.133604</v>
      </c>
      <c r="S430" s="238">
        <v>0</v>
      </c>
      <c r="T430" s="23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0" t="s">
        <v>279</v>
      </c>
      <c r="AT430" s="240" t="s">
        <v>151</v>
      </c>
      <c r="AU430" s="240" t="s">
        <v>90</v>
      </c>
      <c r="AY430" s="18" t="s">
        <v>148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88</v>
      </c>
      <c r="BK430" s="241">
        <f>ROUND(I430*H430,2)</f>
        <v>0</v>
      </c>
      <c r="BL430" s="18" t="s">
        <v>279</v>
      </c>
      <c r="BM430" s="240" t="s">
        <v>582</v>
      </c>
    </row>
    <row r="431" s="15" customFormat="1">
      <c r="A431" s="15"/>
      <c r="B431" s="265"/>
      <c r="C431" s="266"/>
      <c r="D431" s="244" t="s">
        <v>157</v>
      </c>
      <c r="E431" s="267" t="s">
        <v>1</v>
      </c>
      <c r="F431" s="268" t="s">
        <v>583</v>
      </c>
      <c r="G431" s="266"/>
      <c r="H431" s="267" t="s">
        <v>1</v>
      </c>
      <c r="I431" s="269"/>
      <c r="J431" s="266"/>
      <c r="K431" s="266"/>
      <c r="L431" s="270"/>
      <c r="M431" s="271"/>
      <c r="N431" s="272"/>
      <c r="O431" s="272"/>
      <c r="P431" s="272"/>
      <c r="Q431" s="272"/>
      <c r="R431" s="272"/>
      <c r="S431" s="272"/>
      <c r="T431" s="27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4" t="s">
        <v>157</v>
      </c>
      <c r="AU431" s="274" t="s">
        <v>90</v>
      </c>
      <c r="AV431" s="15" t="s">
        <v>88</v>
      </c>
      <c r="AW431" s="15" t="s">
        <v>36</v>
      </c>
      <c r="AX431" s="15" t="s">
        <v>80</v>
      </c>
      <c r="AY431" s="274" t="s">
        <v>148</v>
      </c>
    </row>
    <row r="432" s="13" customFormat="1">
      <c r="A432" s="13"/>
      <c r="B432" s="242"/>
      <c r="C432" s="243"/>
      <c r="D432" s="244" t="s">
        <v>157</v>
      </c>
      <c r="E432" s="245" t="s">
        <v>1</v>
      </c>
      <c r="F432" s="246" t="s">
        <v>310</v>
      </c>
      <c r="G432" s="243"/>
      <c r="H432" s="247">
        <v>10.73</v>
      </c>
      <c r="I432" s="248"/>
      <c r="J432" s="243"/>
      <c r="K432" s="243"/>
      <c r="L432" s="249"/>
      <c r="M432" s="250"/>
      <c r="N432" s="251"/>
      <c r="O432" s="251"/>
      <c r="P432" s="251"/>
      <c r="Q432" s="251"/>
      <c r="R432" s="251"/>
      <c r="S432" s="251"/>
      <c r="T432" s="25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3" t="s">
        <v>157</v>
      </c>
      <c r="AU432" s="253" t="s">
        <v>90</v>
      </c>
      <c r="AV432" s="13" t="s">
        <v>90</v>
      </c>
      <c r="AW432" s="13" t="s">
        <v>36</v>
      </c>
      <c r="AX432" s="13" t="s">
        <v>80</v>
      </c>
      <c r="AY432" s="253" t="s">
        <v>148</v>
      </c>
    </row>
    <row r="433" s="13" customFormat="1">
      <c r="A433" s="13"/>
      <c r="B433" s="242"/>
      <c r="C433" s="243"/>
      <c r="D433" s="244" t="s">
        <v>157</v>
      </c>
      <c r="E433" s="245" t="s">
        <v>1</v>
      </c>
      <c r="F433" s="246" t="s">
        <v>313</v>
      </c>
      <c r="G433" s="243"/>
      <c r="H433" s="247">
        <v>3.4399999999999999</v>
      </c>
      <c r="I433" s="248"/>
      <c r="J433" s="243"/>
      <c r="K433" s="243"/>
      <c r="L433" s="249"/>
      <c r="M433" s="250"/>
      <c r="N433" s="251"/>
      <c r="O433" s="251"/>
      <c r="P433" s="251"/>
      <c r="Q433" s="251"/>
      <c r="R433" s="251"/>
      <c r="S433" s="251"/>
      <c r="T433" s="25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3" t="s">
        <v>157</v>
      </c>
      <c r="AU433" s="253" t="s">
        <v>90</v>
      </c>
      <c r="AV433" s="13" t="s">
        <v>90</v>
      </c>
      <c r="AW433" s="13" t="s">
        <v>36</v>
      </c>
      <c r="AX433" s="13" t="s">
        <v>80</v>
      </c>
      <c r="AY433" s="253" t="s">
        <v>148</v>
      </c>
    </row>
    <row r="434" s="13" customFormat="1">
      <c r="A434" s="13"/>
      <c r="B434" s="242"/>
      <c r="C434" s="243"/>
      <c r="D434" s="244" t="s">
        <v>157</v>
      </c>
      <c r="E434" s="245" t="s">
        <v>1</v>
      </c>
      <c r="F434" s="246" t="s">
        <v>314</v>
      </c>
      <c r="G434" s="243"/>
      <c r="H434" s="247">
        <v>1.4099999999999999</v>
      </c>
      <c r="I434" s="248"/>
      <c r="J434" s="243"/>
      <c r="K434" s="243"/>
      <c r="L434" s="249"/>
      <c r="M434" s="250"/>
      <c r="N434" s="251"/>
      <c r="O434" s="251"/>
      <c r="P434" s="251"/>
      <c r="Q434" s="251"/>
      <c r="R434" s="251"/>
      <c r="S434" s="251"/>
      <c r="T434" s="25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3" t="s">
        <v>157</v>
      </c>
      <c r="AU434" s="253" t="s">
        <v>90</v>
      </c>
      <c r="AV434" s="13" t="s">
        <v>90</v>
      </c>
      <c r="AW434" s="13" t="s">
        <v>36</v>
      </c>
      <c r="AX434" s="13" t="s">
        <v>80</v>
      </c>
      <c r="AY434" s="253" t="s">
        <v>148</v>
      </c>
    </row>
    <row r="435" s="13" customFormat="1">
      <c r="A435" s="13"/>
      <c r="B435" s="242"/>
      <c r="C435" s="243"/>
      <c r="D435" s="244" t="s">
        <v>157</v>
      </c>
      <c r="E435" s="245" t="s">
        <v>1</v>
      </c>
      <c r="F435" s="246" t="s">
        <v>315</v>
      </c>
      <c r="G435" s="243"/>
      <c r="H435" s="247">
        <v>0.84999999999999998</v>
      </c>
      <c r="I435" s="248"/>
      <c r="J435" s="243"/>
      <c r="K435" s="243"/>
      <c r="L435" s="249"/>
      <c r="M435" s="250"/>
      <c r="N435" s="251"/>
      <c r="O435" s="251"/>
      <c r="P435" s="251"/>
      <c r="Q435" s="251"/>
      <c r="R435" s="251"/>
      <c r="S435" s="251"/>
      <c r="T435" s="25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3" t="s">
        <v>157</v>
      </c>
      <c r="AU435" s="253" t="s">
        <v>90</v>
      </c>
      <c r="AV435" s="13" t="s">
        <v>90</v>
      </c>
      <c r="AW435" s="13" t="s">
        <v>36</v>
      </c>
      <c r="AX435" s="13" t="s">
        <v>80</v>
      </c>
      <c r="AY435" s="253" t="s">
        <v>148</v>
      </c>
    </row>
    <row r="436" s="13" customFormat="1">
      <c r="A436" s="13"/>
      <c r="B436" s="242"/>
      <c r="C436" s="243"/>
      <c r="D436" s="244" t="s">
        <v>157</v>
      </c>
      <c r="E436" s="245" t="s">
        <v>1</v>
      </c>
      <c r="F436" s="246" t="s">
        <v>316</v>
      </c>
      <c r="G436" s="243"/>
      <c r="H436" s="247">
        <v>3.3500000000000001</v>
      </c>
      <c r="I436" s="248"/>
      <c r="J436" s="243"/>
      <c r="K436" s="243"/>
      <c r="L436" s="249"/>
      <c r="M436" s="250"/>
      <c r="N436" s="251"/>
      <c r="O436" s="251"/>
      <c r="P436" s="251"/>
      <c r="Q436" s="251"/>
      <c r="R436" s="251"/>
      <c r="S436" s="251"/>
      <c r="T436" s="25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3" t="s">
        <v>157</v>
      </c>
      <c r="AU436" s="253" t="s">
        <v>90</v>
      </c>
      <c r="AV436" s="13" t="s">
        <v>90</v>
      </c>
      <c r="AW436" s="13" t="s">
        <v>36</v>
      </c>
      <c r="AX436" s="13" t="s">
        <v>80</v>
      </c>
      <c r="AY436" s="253" t="s">
        <v>148</v>
      </c>
    </row>
    <row r="437" s="13" customFormat="1">
      <c r="A437" s="13"/>
      <c r="B437" s="242"/>
      <c r="C437" s="243"/>
      <c r="D437" s="244" t="s">
        <v>157</v>
      </c>
      <c r="E437" s="245" t="s">
        <v>1</v>
      </c>
      <c r="F437" s="246" t="s">
        <v>317</v>
      </c>
      <c r="G437" s="243"/>
      <c r="H437" s="247">
        <v>1.26</v>
      </c>
      <c r="I437" s="248"/>
      <c r="J437" s="243"/>
      <c r="K437" s="243"/>
      <c r="L437" s="249"/>
      <c r="M437" s="250"/>
      <c r="N437" s="251"/>
      <c r="O437" s="251"/>
      <c r="P437" s="251"/>
      <c r="Q437" s="251"/>
      <c r="R437" s="251"/>
      <c r="S437" s="251"/>
      <c r="T437" s="25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3" t="s">
        <v>157</v>
      </c>
      <c r="AU437" s="253" t="s">
        <v>90</v>
      </c>
      <c r="AV437" s="13" t="s">
        <v>90</v>
      </c>
      <c r="AW437" s="13" t="s">
        <v>36</v>
      </c>
      <c r="AX437" s="13" t="s">
        <v>80</v>
      </c>
      <c r="AY437" s="253" t="s">
        <v>148</v>
      </c>
    </row>
    <row r="438" s="14" customFormat="1">
      <c r="A438" s="14"/>
      <c r="B438" s="254"/>
      <c r="C438" s="255"/>
      <c r="D438" s="244" t="s">
        <v>157</v>
      </c>
      <c r="E438" s="256" t="s">
        <v>1</v>
      </c>
      <c r="F438" s="257" t="s">
        <v>166</v>
      </c>
      <c r="G438" s="255"/>
      <c r="H438" s="258">
        <v>21.040000000000003</v>
      </c>
      <c r="I438" s="259"/>
      <c r="J438" s="255"/>
      <c r="K438" s="255"/>
      <c r="L438" s="260"/>
      <c r="M438" s="261"/>
      <c r="N438" s="262"/>
      <c r="O438" s="262"/>
      <c r="P438" s="262"/>
      <c r="Q438" s="262"/>
      <c r="R438" s="262"/>
      <c r="S438" s="262"/>
      <c r="T438" s="26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4" t="s">
        <v>157</v>
      </c>
      <c r="AU438" s="264" t="s">
        <v>90</v>
      </c>
      <c r="AV438" s="14" t="s">
        <v>155</v>
      </c>
      <c r="AW438" s="14" t="s">
        <v>36</v>
      </c>
      <c r="AX438" s="14" t="s">
        <v>88</v>
      </c>
      <c r="AY438" s="264" t="s">
        <v>148</v>
      </c>
    </row>
    <row r="439" s="2" customFormat="1" ht="24.15" customHeight="1">
      <c r="A439" s="39"/>
      <c r="B439" s="40"/>
      <c r="C439" s="228" t="s">
        <v>584</v>
      </c>
      <c r="D439" s="228" t="s">
        <v>151</v>
      </c>
      <c r="E439" s="229" t="s">
        <v>585</v>
      </c>
      <c r="F439" s="230" t="s">
        <v>586</v>
      </c>
      <c r="G439" s="231" t="s">
        <v>299</v>
      </c>
      <c r="H439" s="232">
        <v>17.25</v>
      </c>
      <c r="I439" s="233"/>
      <c r="J439" s="234">
        <f>ROUND(I439*H439,2)</f>
        <v>0</v>
      </c>
      <c r="K439" s="235"/>
      <c r="L439" s="45"/>
      <c r="M439" s="236" t="s">
        <v>1</v>
      </c>
      <c r="N439" s="237" t="s">
        <v>45</v>
      </c>
      <c r="O439" s="92"/>
      <c r="P439" s="238">
        <f>O439*H439</f>
        <v>0</v>
      </c>
      <c r="Q439" s="238">
        <v>0.00042999999999999999</v>
      </c>
      <c r="R439" s="238">
        <f>Q439*H439</f>
        <v>0.0074174999999999996</v>
      </c>
      <c r="S439" s="238">
        <v>0</v>
      </c>
      <c r="T439" s="23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0" t="s">
        <v>279</v>
      </c>
      <c r="AT439" s="240" t="s">
        <v>151</v>
      </c>
      <c r="AU439" s="240" t="s">
        <v>90</v>
      </c>
      <c r="AY439" s="18" t="s">
        <v>148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8" t="s">
        <v>88</v>
      </c>
      <c r="BK439" s="241">
        <f>ROUND(I439*H439,2)</f>
        <v>0</v>
      </c>
      <c r="BL439" s="18" t="s">
        <v>279</v>
      </c>
      <c r="BM439" s="240" t="s">
        <v>587</v>
      </c>
    </row>
    <row r="440" s="15" customFormat="1">
      <c r="A440" s="15"/>
      <c r="B440" s="265"/>
      <c r="C440" s="266"/>
      <c r="D440" s="244" t="s">
        <v>157</v>
      </c>
      <c r="E440" s="267" t="s">
        <v>1</v>
      </c>
      <c r="F440" s="268" t="s">
        <v>583</v>
      </c>
      <c r="G440" s="266"/>
      <c r="H440" s="267" t="s">
        <v>1</v>
      </c>
      <c r="I440" s="269"/>
      <c r="J440" s="266"/>
      <c r="K440" s="266"/>
      <c r="L440" s="270"/>
      <c r="M440" s="271"/>
      <c r="N440" s="272"/>
      <c r="O440" s="272"/>
      <c r="P440" s="272"/>
      <c r="Q440" s="272"/>
      <c r="R440" s="272"/>
      <c r="S440" s="272"/>
      <c r="T440" s="273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4" t="s">
        <v>157</v>
      </c>
      <c r="AU440" s="274" t="s">
        <v>90</v>
      </c>
      <c r="AV440" s="15" t="s">
        <v>88</v>
      </c>
      <c r="AW440" s="15" t="s">
        <v>36</v>
      </c>
      <c r="AX440" s="15" t="s">
        <v>80</v>
      </c>
      <c r="AY440" s="274" t="s">
        <v>148</v>
      </c>
    </row>
    <row r="441" s="13" customFormat="1">
      <c r="A441" s="13"/>
      <c r="B441" s="242"/>
      <c r="C441" s="243"/>
      <c r="D441" s="244" t="s">
        <v>157</v>
      </c>
      <c r="E441" s="245" t="s">
        <v>1</v>
      </c>
      <c r="F441" s="246" t="s">
        <v>588</v>
      </c>
      <c r="G441" s="243"/>
      <c r="H441" s="247">
        <v>17.25</v>
      </c>
      <c r="I441" s="248"/>
      <c r="J441" s="243"/>
      <c r="K441" s="243"/>
      <c r="L441" s="249"/>
      <c r="M441" s="250"/>
      <c r="N441" s="251"/>
      <c r="O441" s="251"/>
      <c r="P441" s="251"/>
      <c r="Q441" s="251"/>
      <c r="R441" s="251"/>
      <c r="S441" s="251"/>
      <c r="T441" s="25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3" t="s">
        <v>157</v>
      </c>
      <c r="AU441" s="253" t="s">
        <v>90</v>
      </c>
      <c r="AV441" s="13" t="s">
        <v>90</v>
      </c>
      <c r="AW441" s="13" t="s">
        <v>36</v>
      </c>
      <c r="AX441" s="13" t="s">
        <v>80</v>
      </c>
      <c r="AY441" s="253" t="s">
        <v>148</v>
      </c>
    </row>
    <row r="442" s="14" customFormat="1">
      <c r="A442" s="14"/>
      <c r="B442" s="254"/>
      <c r="C442" s="255"/>
      <c r="D442" s="244" t="s">
        <v>157</v>
      </c>
      <c r="E442" s="256" t="s">
        <v>1</v>
      </c>
      <c r="F442" s="257" t="s">
        <v>166</v>
      </c>
      <c r="G442" s="255"/>
      <c r="H442" s="258">
        <v>17.25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4" t="s">
        <v>157</v>
      </c>
      <c r="AU442" s="264" t="s">
        <v>90</v>
      </c>
      <c r="AV442" s="14" t="s">
        <v>155</v>
      </c>
      <c r="AW442" s="14" t="s">
        <v>36</v>
      </c>
      <c r="AX442" s="14" t="s">
        <v>88</v>
      </c>
      <c r="AY442" s="264" t="s">
        <v>148</v>
      </c>
    </row>
    <row r="443" s="2" customFormat="1" ht="16.5" customHeight="1">
      <c r="A443" s="39"/>
      <c r="B443" s="40"/>
      <c r="C443" s="286" t="s">
        <v>589</v>
      </c>
      <c r="D443" s="286" t="s">
        <v>274</v>
      </c>
      <c r="E443" s="287" t="s">
        <v>590</v>
      </c>
      <c r="F443" s="288" t="s">
        <v>591</v>
      </c>
      <c r="G443" s="289" t="s">
        <v>161</v>
      </c>
      <c r="H443" s="290">
        <v>25.128</v>
      </c>
      <c r="I443" s="291"/>
      <c r="J443" s="292">
        <f>ROUND(I443*H443,2)</f>
        <v>0</v>
      </c>
      <c r="K443" s="293"/>
      <c r="L443" s="294"/>
      <c r="M443" s="295" t="s">
        <v>1</v>
      </c>
      <c r="N443" s="296" t="s">
        <v>45</v>
      </c>
      <c r="O443" s="92"/>
      <c r="P443" s="238">
        <f>O443*H443</f>
        <v>0</v>
      </c>
      <c r="Q443" s="238">
        <v>0.021000000000000001</v>
      </c>
      <c r="R443" s="238">
        <f>Q443*H443</f>
        <v>0.52768800000000005</v>
      </c>
      <c r="S443" s="238">
        <v>0</v>
      </c>
      <c r="T443" s="23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0" t="s">
        <v>380</v>
      </c>
      <c r="AT443" s="240" t="s">
        <v>274</v>
      </c>
      <c r="AU443" s="240" t="s">
        <v>90</v>
      </c>
      <c r="AY443" s="18" t="s">
        <v>148</v>
      </c>
      <c r="BE443" s="241">
        <f>IF(N443="základní",J443,0)</f>
        <v>0</v>
      </c>
      <c r="BF443" s="241">
        <f>IF(N443="snížená",J443,0)</f>
        <v>0</v>
      </c>
      <c r="BG443" s="241">
        <f>IF(N443="zákl. přenesená",J443,0)</f>
        <v>0</v>
      </c>
      <c r="BH443" s="241">
        <f>IF(N443="sníž. přenesená",J443,0)</f>
        <v>0</v>
      </c>
      <c r="BI443" s="241">
        <f>IF(N443="nulová",J443,0)</f>
        <v>0</v>
      </c>
      <c r="BJ443" s="18" t="s">
        <v>88</v>
      </c>
      <c r="BK443" s="241">
        <f>ROUND(I443*H443,2)</f>
        <v>0</v>
      </c>
      <c r="BL443" s="18" t="s">
        <v>279</v>
      </c>
      <c r="BM443" s="240" t="s">
        <v>592</v>
      </c>
    </row>
    <row r="444" s="13" customFormat="1">
      <c r="A444" s="13"/>
      <c r="B444" s="242"/>
      <c r="C444" s="243"/>
      <c r="D444" s="244" t="s">
        <v>157</v>
      </c>
      <c r="E444" s="245" t="s">
        <v>1</v>
      </c>
      <c r="F444" s="246" t="s">
        <v>593</v>
      </c>
      <c r="G444" s="243"/>
      <c r="H444" s="247">
        <v>23.143999999999998</v>
      </c>
      <c r="I444" s="248"/>
      <c r="J444" s="243"/>
      <c r="K444" s="243"/>
      <c r="L444" s="249"/>
      <c r="M444" s="250"/>
      <c r="N444" s="251"/>
      <c r="O444" s="251"/>
      <c r="P444" s="251"/>
      <c r="Q444" s="251"/>
      <c r="R444" s="251"/>
      <c r="S444" s="251"/>
      <c r="T444" s="25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3" t="s">
        <v>157</v>
      </c>
      <c r="AU444" s="253" t="s">
        <v>90</v>
      </c>
      <c r="AV444" s="13" t="s">
        <v>90</v>
      </c>
      <c r="AW444" s="13" t="s">
        <v>36</v>
      </c>
      <c r="AX444" s="13" t="s">
        <v>80</v>
      </c>
      <c r="AY444" s="253" t="s">
        <v>148</v>
      </c>
    </row>
    <row r="445" s="13" customFormat="1">
      <c r="A445" s="13"/>
      <c r="B445" s="242"/>
      <c r="C445" s="243"/>
      <c r="D445" s="244" t="s">
        <v>157</v>
      </c>
      <c r="E445" s="245" t="s">
        <v>1</v>
      </c>
      <c r="F445" s="246" t="s">
        <v>594</v>
      </c>
      <c r="G445" s="243"/>
      <c r="H445" s="247">
        <v>1.984</v>
      </c>
      <c r="I445" s="248"/>
      <c r="J445" s="243"/>
      <c r="K445" s="243"/>
      <c r="L445" s="249"/>
      <c r="M445" s="250"/>
      <c r="N445" s="251"/>
      <c r="O445" s="251"/>
      <c r="P445" s="251"/>
      <c r="Q445" s="251"/>
      <c r="R445" s="251"/>
      <c r="S445" s="251"/>
      <c r="T445" s="25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3" t="s">
        <v>157</v>
      </c>
      <c r="AU445" s="253" t="s">
        <v>90</v>
      </c>
      <c r="AV445" s="13" t="s">
        <v>90</v>
      </c>
      <c r="AW445" s="13" t="s">
        <v>36</v>
      </c>
      <c r="AX445" s="13" t="s">
        <v>80</v>
      </c>
      <c r="AY445" s="253" t="s">
        <v>148</v>
      </c>
    </row>
    <row r="446" s="14" customFormat="1">
      <c r="A446" s="14"/>
      <c r="B446" s="254"/>
      <c r="C446" s="255"/>
      <c r="D446" s="244" t="s">
        <v>157</v>
      </c>
      <c r="E446" s="256" t="s">
        <v>1</v>
      </c>
      <c r="F446" s="257" t="s">
        <v>166</v>
      </c>
      <c r="G446" s="255"/>
      <c r="H446" s="258">
        <v>25.128</v>
      </c>
      <c r="I446" s="259"/>
      <c r="J446" s="255"/>
      <c r="K446" s="255"/>
      <c r="L446" s="260"/>
      <c r="M446" s="261"/>
      <c r="N446" s="262"/>
      <c r="O446" s="262"/>
      <c r="P446" s="262"/>
      <c r="Q446" s="262"/>
      <c r="R446" s="262"/>
      <c r="S446" s="262"/>
      <c r="T446" s="26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4" t="s">
        <v>157</v>
      </c>
      <c r="AU446" s="264" t="s">
        <v>90</v>
      </c>
      <c r="AV446" s="14" t="s">
        <v>155</v>
      </c>
      <c r="AW446" s="14" t="s">
        <v>36</v>
      </c>
      <c r="AX446" s="14" t="s">
        <v>88</v>
      </c>
      <c r="AY446" s="264" t="s">
        <v>148</v>
      </c>
    </row>
    <row r="447" s="2" customFormat="1" ht="24.15" customHeight="1">
      <c r="A447" s="39"/>
      <c r="B447" s="40"/>
      <c r="C447" s="228" t="s">
        <v>595</v>
      </c>
      <c r="D447" s="228" t="s">
        <v>151</v>
      </c>
      <c r="E447" s="229" t="s">
        <v>596</v>
      </c>
      <c r="F447" s="230" t="s">
        <v>597</v>
      </c>
      <c r="G447" s="231" t="s">
        <v>433</v>
      </c>
      <c r="H447" s="297"/>
      <c r="I447" s="233"/>
      <c r="J447" s="234">
        <f>ROUND(I447*H447,2)</f>
        <v>0</v>
      </c>
      <c r="K447" s="235"/>
      <c r="L447" s="45"/>
      <c r="M447" s="236" t="s">
        <v>1</v>
      </c>
      <c r="N447" s="237" t="s">
        <v>45</v>
      </c>
      <c r="O447" s="92"/>
      <c r="P447" s="238">
        <f>O447*H447</f>
        <v>0</v>
      </c>
      <c r="Q447" s="238">
        <v>0</v>
      </c>
      <c r="R447" s="238">
        <f>Q447*H447</f>
        <v>0</v>
      </c>
      <c r="S447" s="238">
        <v>0</v>
      </c>
      <c r="T447" s="23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0" t="s">
        <v>279</v>
      </c>
      <c r="AT447" s="240" t="s">
        <v>151</v>
      </c>
      <c r="AU447" s="240" t="s">
        <v>90</v>
      </c>
      <c r="AY447" s="18" t="s">
        <v>148</v>
      </c>
      <c r="BE447" s="241">
        <f>IF(N447="základní",J447,0)</f>
        <v>0</v>
      </c>
      <c r="BF447" s="241">
        <f>IF(N447="snížená",J447,0)</f>
        <v>0</v>
      </c>
      <c r="BG447" s="241">
        <f>IF(N447="zákl. přenesená",J447,0)</f>
        <v>0</v>
      </c>
      <c r="BH447" s="241">
        <f>IF(N447="sníž. přenesená",J447,0)</f>
        <v>0</v>
      </c>
      <c r="BI447" s="241">
        <f>IF(N447="nulová",J447,0)</f>
        <v>0</v>
      </c>
      <c r="BJ447" s="18" t="s">
        <v>88</v>
      </c>
      <c r="BK447" s="241">
        <f>ROUND(I447*H447,2)</f>
        <v>0</v>
      </c>
      <c r="BL447" s="18" t="s">
        <v>279</v>
      </c>
      <c r="BM447" s="240" t="s">
        <v>598</v>
      </c>
    </row>
    <row r="448" s="12" customFormat="1" ht="22.8" customHeight="1">
      <c r="A448" s="12"/>
      <c r="B448" s="212"/>
      <c r="C448" s="213"/>
      <c r="D448" s="214" t="s">
        <v>79</v>
      </c>
      <c r="E448" s="226" t="s">
        <v>599</v>
      </c>
      <c r="F448" s="226" t="s">
        <v>600</v>
      </c>
      <c r="G448" s="213"/>
      <c r="H448" s="213"/>
      <c r="I448" s="216"/>
      <c r="J448" s="227">
        <f>BK448</f>
        <v>0</v>
      </c>
      <c r="K448" s="213"/>
      <c r="L448" s="218"/>
      <c r="M448" s="219"/>
      <c r="N448" s="220"/>
      <c r="O448" s="220"/>
      <c r="P448" s="221">
        <f>SUM(P449:P455)</f>
        <v>0</v>
      </c>
      <c r="Q448" s="220"/>
      <c r="R448" s="221">
        <f>SUM(R449:R455)</f>
        <v>0.15578</v>
      </c>
      <c r="S448" s="220"/>
      <c r="T448" s="222">
        <f>SUM(T449:T455)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23" t="s">
        <v>90</v>
      </c>
      <c r="AT448" s="224" t="s">
        <v>79</v>
      </c>
      <c r="AU448" s="224" t="s">
        <v>88</v>
      </c>
      <c r="AY448" s="223" t="s">
        <v>148</v>
      </c>
      <c r="BK448" s="225">
        <f>SUM(BK449:BK455)</f>
        <v>0</v>
      </c>
    </row>
    <row r="449" s="2" customFormat="1" ht="16.5" customHeight="1">
      <c r="A449" s="39"/>
      <c r="B449" s="40"/>
      <c r="C449" s="228" t="s">
        <v>601</v>
      </c>
      <c r="D449" s="228" t="s">
        <v>151</v>
      </c>
      <c r="E449" s="229" t="s">
        <v>602</v>
      </c>
      <c r="F449" s="230" t="s">
        <v>603</v>
      </c>
      <c r="G449" s="231" t="s">
        <v>161</v>
      </c>
      <c r="H449" s="232">
        <v>29.949999999999999</v>
      </c>
      <c r="I449" s="233"/>
      <c r="J449" s="234">
        <f>ROUND(I449*H449,2)</f>
        <v>0</v>
      </c>
      <c r="K449" s="235"/>
      <c r="L449" s="45"/>
      <c r="M449" s="236" t="s">
        <v>1</v>
      </c>
      <c r="N449" s="237" t="s">
        <v>45</v>
      </c>
      <c r="O449" s="92"/>
      <c r="P449" s="238">
        <f>O449*H449</f>
        <v>0</v>
      </c>
      <c r="Q449" s="238">
        <v>0.0050000000000000001</v>
      </c>
      <c r="R449" s="238">
        <f>Q449*H449</f>
        <v>0.14974999999999999</v>
      </c>
      <c r="S449" s="238">
        <v>0</v>
      </c>
      <c r="T449" s="23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0" t="s">
        <v>279</v>
      </c>
      <c r="AT449" s="240" t="s">
        <v>151</v>
      </c>
      <c r="AU449" s="240" t="s">
        <v>90</v>
      </c>
      <c r="AY449" s="18" t="s">
        <v>148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8" t="s">
        <v>88</v>
      </c>
      <c r="BK449" s="241">
        <f>ROUND(I449*H449,2)</f>
        <v>0</v>
      </c>
      <c r="BL449" s="18" t="s">
        <v>279</v>
      </c>
      <c r="BM449" s="240" t="s">
        <v>604</v>
      </c>
    </row>
    <row r="450" s="13" customFormat="1">
      <c r="A450" s="13"/>
      <c r="B450" s="242"/>
      <c r="C450" s="243"/>
      <c r="D450" s="244" t="s">
        <v>157</v>
      </c>
      <c r="E450" s="245" t="s">
        <v>1</v>
      </c>
      <c r="F450" s="246" t="s">
        <v>182</v>
      </c>
      <c r="G450" s="243"/>
      <c r="H450" s="247">
        <v>16.969999999999999</v>
      </c>
      <c r="I450" s="248"/>
      <c r="J450" s="243"/>
      <c r="K450" s="243"/>
      <c r="L450" s="249"/>
      <c r="M450" s="250"/>
      <c r="N450" s="251"/>
      <c r="O450" s="251"/>
      <c r="P450" s="251"/>
      <c r="Q450" s="251"/>
      <c r="R450" s="251"/>
      <c r="S450" s="251"/>
      <c r="T450" s="25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3" t="s">
        <v>157</v>
      </c>
      <c r="AU450" s="253" t="s">
        <v>90</v>
      </c>
      <c r="AV450" s="13" t="s">
        <v>90</v>
      </c>
      <c r="AW450" s="13" t="s">
        <v>36</v>
      </c>
      <c r="AX450" s="13" t="s">
        <v>80</v>
      </c>
      <c r="AY450" s="253" t="s">
        <v>148</v>
      </c>
    </row>
    <row r="451" s="13" customFormat="1">
      <c r="A451" s="13"/>
      <c r="B451" s="242"/>
      <c r="C451" s="243"/>
      <c r="D451" s="244" t="s">
        <v>157</v>
      </c>
      <c r="E451" s="245" t="s">
        <v>1</v>
      </c>
      <c r="F451" s="246" t="s">
        <v>309</v>
      </c>
      <c r="G451" s="243"/>
      <c r="H451" s="247">
        <v>12.98</v>
      </c>
      <c r="I451" s="248"/>
      <c r="J451" s="243"/>
      <c r="K451" s="243"/>
      <c r="L451" s="249"/>
      <c r="M451" s="250"/>
      <c r="N451" s="251"/>
      <c r="O451" s="251"/>
      <c r="P451" s="251"/>
      <c r="Q451" s="251"/>
      <c r="R451" s="251"/>
      <c r="S451" s="251"/>
      <c r="T451" s="25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3" t="s">
        <v>157</v>
      </c>
      <c r="AU451" s="253" t="s">
        <v>90</v>
      </c>
      <c r="AV451" s="13" t="s">
        <v>90</v>
      </c>
      <c r="AW451" s="13" t="s">
        <v>36</v>
      </c>
      <c r="AX451" s="13" t="s">
        <v>80</v>
      </c>
      <c r="AY451" s="253" t="s">
        <v>148</v>
      </c>
    </row>
    <row r="452" s="14" customFormat="1">
      <c r="A452" s="14"/>
      <c r="B452" s="254"/>
      <c r="C452" s="255"/>
      <c r="D452" s="244" t="s">
        <v>157</v>
      </c>
      <c r="E452" s="256" t="s">
        <v>1</v>
      </c>
      <c r="F452" s="257" t="s">
        <v>166</v>
      </c>
      <c r="G452" s="255"/>
      <c r="H452" s="258">
        <v>29.949999999999999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4" t="s">
        <v>157</v>
      </c>
      <c r="AU452" s="264" t="s">
        <v>90</v>
      </c>
      <c r="AV452" s="14" t="s">
        <v>155</v>
      </c>
      <c r="AW452" s="14" t="s">
        <v>36</v>
      </c>
      <c r="AX452" s="14" t="s">
        <v>88</v>
      </c>
      <c r="AY452" s="264" t="s">
        <v>148</v>
      </c>
    </row>
    <row r="453" s="2" customFormat="1" ht="16.5" customHeight="1">
      <c r="A453" s="39"/>
      <c r="B453" s="40"/>
      <c r="C453" s="228" t="s">
        <v>605</v>
      </c>
      <c r="D453" s="228" t="s">
        <v>151</v>
      </c>
      <c r="E453" s="229" t="s">
        <v>606</v>
      </c>
      <c r="F453" s="230" t="s">
        <v>607</v>
      </c>
      <c r="G453" s="231" t="s">
        <v>161</v>
      </c>
      <c r="H453" s="232">
        <v>40.200000000000003</v>
      </c>
      <c r="I453" s="233"/>
      <c r="J453" s="234">
        <f>ROUND(I453*H453,2)</f>
        <v>0</v>
      </c>
      <c r="K453" s="235"/>
      <c r="L453" s="45"/>
      <c r="M453" s="236" t="s">
        <v>1</v>
      </c>
      <c r="N453" s="237" t="s">
        <v>45</v>
      </c>
      <c r="O453" s="92"/>
      <c r="P453" s="238">
        <f>O453*H453</f>
        <v>0</v>
      </c>
      <c r="Q453" s="238">
        <v>0.00014999999999999999</v>
      </c>
      <c r="R453" s="238">
        <f>Q453*H453</f>
        <v>0.0060299999999999998</v>
      </c>
      <c r="S453" s="238">
        <v>0</v>
      </c>
      <c r="T453" s="23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0" t="s">
        <v>279</v>
      </c>
      <c r="AT453" s="240" t="s">
        <v>151</v>
      </c>
      <c r="AU453" s="240" t="s">
        <v>90</v>
      </c>
      <c r="AY453" s="18" t="s">
        <v>148</v>
      </c>
      <c r="BE453" s="241">
        <f>IF(N453="základní",J453,0)</f>
        <v>0</v>
      </c>
      <c r="BF453" s="241">
        <f>IF(N453="snížená",J453,0)</f>
        <v>0</v>
      </c>
      <c r="BG453" s="241">
        <f>IF(N453="zákl. přenesená",J453,0)</f>
        <v>0</v>
      </c>
      <c r="BH453" s="241">
        <f>IF(N453="sníž. přenesená",J453,0)</f>
        <v>0</v>
      </c>
      <c r="BI453" s="241">
        <f>IF(N453="nulová",J453,0)</f>
        <v>0</v>
      </c>
      <c r="BJ453" s="18" t="s">
        <v>88</v>
      </c>
      <c r="BK453" s="241">
        <f>ROUND(I453*H453,2)</f>
        <v>0</v>
      </c>
      <c r="BL453" s="18" t="s">
        <v>279</v>
      </c>
      <c r="BM453" s="240" t="s">
        <v>608</v>
      </c>
    </row>
    <row r="454" s="13" customFormat="1">
      <c r="A454" s="13"/>
      <c r="B454" s="242"/>
      <c r="C454" s="243"/>
      <c r="D454" s="244" t="s">
        <v>157</v>
      </c>
      <c r="E454" s="245" t="s">
        <v>1</v>
      </c>
      <c r="F454" s="246" t="s">
        <v>609</v>
      </c>
      <c r="G454" s="243"/>
      <c r="H454" s="247">
        <v>40.200000000000003</v>
      </c>
      <c r="I454" s="248"/>
      <c r="J454" s="243"/>
      <c r="K454" s="243"/>
      <c r="L454" s="249"/>
      <c r="M454" s="250"/>
      <c r="N454" s="251"/>
      <c r="O454" s="251"/>
      <c r="P454" s="251"/>
      <c r="Q454" s="251"/>
      <c r="R454" s="251"/>
      <c r="S454" s="251"/>
      <c r="T454" s="25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3" t="s">
        <v>157</v>
      </c>
      <c r="AU454" s="253" t="s">
        <v>90</v>
      </c>
      <c r="AV454" s="13" t="s">
        <v>90</v>
      </c>
      <c r="AW454" s="13" t="s">
        <v>36</v>
      </c>
      <c r="AX454" s="13" t="s">
        <v>88</v>
      </c>
      <c r="AY454" s="253" t="s">
        <v>148</v>
      </c>
    </row>
    <row r="455" s="2" customFormat="1" ht="24.15" customHeight="1">
      <c r="A455" s="39"/>
      <c r="B455" s="40"/>
      <c r="C455" s="228" t="s">
        <v>610</v>
      </c>
      <c r="D455" s="228" t="s">
        <v>151</v>
      </c>
      <c r="E455" s="229" t="s">
        <v>611</v>
      </c>
      <c r="F455" s="230" t="s">
        <v>612</v>
      </c>
      <c r="G455" s="231" t="s">
        <v>433</v>
      </c>
      <c r="H455" s="297"/>
      <c r="I455" s="233"/>
      <c r="J455" s="234">
        <f>ROUND(I455*H455,2)</f>
        <v>0</v>
      </c>
      <c r="K455" s="235"/>
      <c r="L455" s="45"/>
      <c r="M455" s="236" t="s">
        <v>1</v>
      </c>
      <c r="N455" s="237" t="s">
        <v>45</v>
      </c>
      <c r="O455" s="92"/>
      <c r="P455" s="238">
        <f>O455*H455</f>
        <v>0</v>
      </c>
      <c r="Q455" s="238">
        <v>0</v>
      </c>
      <c r="R455" s="238">
        <f>Q455*H455</f>
        <v>0</v>
      </c>
      <c r="S455" s="238">
        <v>0</v>
      </c>
      <c r="T455" s="23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0" t="s">
        <v>279</v>
      </c>
      <c r="AT455" s="240" t="s">
        <v>151</v>
      </c>
      <c r="AU455" s="240" t="s">
        <v>90</v>
      </c>
      <c r="AY455" s="18" t="s">
        <v>148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88</v>
      </c>
      <c r="BK455" s="241">
        <f>ROUND(I455*H455,2)</f>
        <v>0</v>
      </c>
      <c r="BL455" s="18" t="s">
        <v>279</v>
      </c>
      <c r="BM455" s="240" t="s">
        <v>613</v>
      </c>
    </row>
    <row r="456" s="12" customFormat="1" ht="22.8" customHeight="1">
      <c r="A456" s="12"/>
      <c r="B456" s="212"/>
      <c r="C456" s="213"/>
      <c r="D456" s="214" t="s">
        <v>79</v>
      </c>
      <c r="E456" s="226" t="s">
        <v>614</v>
      </c>
      <c r="F456" s="226" t="s">
        <v>615</v>
      </c>
      <c r="G456" s="213"/>
      <c r="H456" s="213"/>
      <c r="I456" s="216"/>
      <c r="J456" s="227">
        <f>BK456</f>
        <v>0</v>
      </c>
      <c r="K456" s="213"/>
      <c r="L456" s="218"/>
      <c r="M456" s="219"/>
      <c r="N456" s="220"/>
      <c r="O456" s="220"/>
      <c r="P456" s="221">
        <f>SUM(P457:P563)</f>
        <v>0</v>
      </c>
      <c r="Q456" s="220"/>
      <c r="R456" s="221">
        <f>SUM(R457:R563)</f>
        <v>1.2105067000000001</v>
      </c>
      <c r="S456" s="220"/>
      <c r="T456" s="222">
        <f>SUM(T457:T563)</f>
        <v>0.8367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23" t="s">
        <v>90</v>
      </c>
      <c r="AT456" s="224" t="s">
        <v>79</v>
      </c>
      <c r="AU456" s="224" t="s">
        <v>88</v>
      </c>
      <c r="AY456" s="223" t="s">
        <v>148</v>
      </c>
      <c r="BK456" s="225">
        <f>SUM(BK457:BK563)</f>
        <v>0</v>
      </c>
    </row>
    <row r="457" s="2" customFormat="1" ht="16.5" customHeight="1">
      <c r="A457" s="39"/>
      <c r="B457" s="40"/>
      <c r="C457" s="228" t="s">
        <v>616</v>
      </c>
      <c r="D457" s="228" t="s">
        <v>151</v>
      </c>
      <c r="E457" s="229" t="s">
        <v>617</v>
      </c>
      <c r="F457" s="230" t="s">
        <v>618</v>
      </c>
      <c r="G457" s="231" t="s">
        <v>161</v>
      </c>
      <c r="H457" s="232">
        <v>159.34999999999999</v>
      </c>
      <c r="I457" s="233"/>
      <c r="J457" s="234">
        <f>ROUND(I457*H457,2)</f>
        <v>0</v>
      </c>
      <c r="K457" s="235"/>
      <c r="L457" s="45"/>
      <c r="M457" s="236" t="s">
        <v>1</v>
      </c>
      <c r="N457" s="237" t="s">
        <v>45</v>
      </c>
      <c r="O457" s="92"/>
      <c r="P457" s="238">
        <f>O457*H457</f>
        <v>0</v>
      </c>
      <c r="Q457" s="238">
        <v>0</v>
      </c>
      <c r="R457" s="238">
        <f>Q457*H457</f>
        <v>0</v>
      </c>
      <c r="S457" s="238">
        <v>0.0030000000000000001</v>
      </c>
      <c r="T457" s="239">
        <f>S457*H457</f>
        <v>0.47804999999999997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0" t="s">
        <v>279</v>
      </c>
      <c r="AT457" s="240" t="s">
        <v>151</v>
      </c>
      <c r="AU457" s="240" t="s">
        <v>90</v>
      </c>
      <c r="AY457" s="18" t="s">
        <v>148</v>
      </c>
      <c r="BE457" s="241">
        <f>IF(N457="základní",J457,0)</f>
        <v>0</v>
      </c>
      <c r="BF457" s="241">
        <f>IF(N457="snížená",J457,0)</f>
        <v>0</v>
      </c>
      <c r="BG457" s="241">
        <f>IF(N457="zákl. přenesená",J457,0)</f>
        <v>0</v>
      </c>
      <c r="BH457" s="241">
        <f>IF(N457="sníž. přenesená",J457,0)</f>
        <v>0</v>
      </c>
      <c r="BI457" s="241">
        <f>IF(N457="nulová",J457,0)</f>
        <v>0</v>
      </c>
      <c r="BJ457" s="18" t="s">
        <v>88</v>
      </c>
      <c r="BK457" s="241">
        <f>ROUND(I457*H457,2)</f>
        <v>0</v>
      </c>
      <c r="BL457" s="18" t="s">
        <v>279</v>
      </c>
      <c r="BM457" s="240" t="s">
        <v>619</v>
      </c>
    </row>
    <row r="458" s="13" customFormat="1">
      <c r="A458" s="13"/>
      <c r="B458" s="242"/>
      <c r="C458" s="243"/>
      <c r="D458" s="244" t="s">
        <v>157</v>
      </c>
      <c r="E458" s="245" t="s">
        <v>1</v>
      </c>
      <c r="F458" s="246" t="s">
        <v>182</v>
      </c>
      <c r="G458" s="243"/>
      <c r="H458" s="247">
        <v>16.969999999999999</v>
      </c>
      <c r="I458" s="248"/>
      <c r="J458" s="243"/>
      <c r="K458" s="243"/>
      <c r="L458" s="249"/>
      <c r="M458" s="250"/>
      <c r="N458" s="251"/>
      <c r="O458" s="251"/>
      <c r="P458" s="251"/>
      <c r="Q458" s="251"/>
      <c r="R458" s="251"/>
      <c r="S458" s="251"/>
      <c r="T458" s="25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3" t="s">
        <v>157</v>
      </c>
      <c r="AU458" s="253" t="s">
        <v>90</v>
      </c>
      <c r="AV458" s="13" t="s">
        <v>90</v>
      </c>
      <c r="AW458" s="13" t="s">
        <v>36</v>
      </c>
      <c r="AX458" s="13" t="s">
        <v>80</v>
      </c>
      <c r="AY458" s="253" t="s">
        <v>148</v>
      </c>
    </row>
    <row r="459" s="13" customFormat="1">
      <c r="A459" s="13"/>
      <c r="B459" s="242"/>
      <c r="C459" s="243"/>
      <c r="D459" s="244" t="s">
        <v>157</v>
      </c>
      <c r="E459" s="245" t="s">
        <v>1</v>
      </c>
      <c r="F459" s="246" t="s">
        <v>308</v>
      </c>
      <c r="G459" s="243"/>
      <c r="H459" s="247">
        <v>74.180000000000007</v>
      </c>
      <c r="I459" s="248"/>
      <c r="J459" s="243"/>
      <c r="K459" s="243"/>
      <c r="L459" s="249"/>
      <c r="M459" s="250"/>
      <c r="N459" s="251"/>
      <c r="O459" s="251"/>
      <c r="P459" s="251"/>
      <c r="Q459" s="251"/>
      <c r="R459" s="251"/>
      <c r="S459" s="251"/>
      <c r="T459" s="25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3" t="s">
        <v>157</v>
      </c>
      <c r="AU459" s="253" t="s">
        <v>90</v>
      </c>
      <c r="AV459" s="13" t="s">
        <v>90</v>
      </c>
      <c r="AW459" s="13" t="s">
        <v>36</v>
      </c>
      <c r="AX459" s="13" t="s">
        <v>80</v>
      </c>
      <c r="AY459" s="253" t="s">
        <v>148</v>
      </c>
    </row>
    <row r="460" s="13" customFormat="1">
      <c r="A460" s="13"/>
      <c r="B460" s="242"/>
      <c r="C460" s="243"/>
      <c r="D460" s="244" t="s">
        <v>157</v>
      </c>
      <c r="E460" s="245" t="s">
        <v>1</v>
      </c>
      <c r="F460" s="246" t="s">
        <v>309</v>
      </c>
      <c r="G460" s="243"/>
      <c r="H460" s="247">
        <v>12.98</v>
      </c>
      <c r="I460" s="248"/>
      <c r="J460" s="243"/>
      <c r="K460" s="243"/>
      <c r="L460" s="249"/>
      <c r="M460" s="250"/>
      <c r="N460" s="251"/>
      <c r="O460" s="251"/>
      <c r="P460" s="251"/>
      <c r="Q460" s="251"/>
      <c r="R460" s="251"/>
      <c r="S460" s="251"/>
      <c r="T460" s="25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3" t="s">
        <v>157</v>
      </c>
      <c r="AU460" s="253" t="s">
        <v>90</v>
      </c>
      <c r="AV460" s="13" t="s">
        <v>90</v>
      </c>
      <c r="AW460" s="13" t="s">
        <v>36</v>
      </c>
      <c r="AX460" s="13" t="s">
        <v>80</v>
      </c>
      <c r="AY460" s="253" t="s">
        <v>148</v>
      </c>
    </row>
    <row r="461" s="13" customFormat="1">
      <c r="A461" s="13"/>
      <c r="B461" s="242"/>
      <c r="C461" s="243"/>
      <c r="D461" s="244" t="s">
        <v>157</v>
      </c>
      <c r="E461" s="245" t="s">
        <v>1</v>
      </c>
      <c r="F461" s="246" t="s">
        <v>310</v>
      </c>
      <c r="G461" s="243"/>
      <c r="H461" s="247">
        <v>10.73</v>
      </c>
      <c r="I461" s="248"/>
      <c r="J461" s="243"/>
      <c r="K461" s="243"/>
      <c r="L461" s="249"/>
      <c r="M461" s="250"/>
      <c r="N461" s="251"/>
      <c r="O461" s="251"/>
      <c r="P461" s="251"/>
      <c r="Q461" s="251"/>
      <c r="R461" s="251"/>
      <c r="S461" s="251"/>
      <c r="T461" s="25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3" t="s">
        <v>157</v>
      </c>
      <c r="AU461" s="253" t="s">
        <v>90</v>
      </c>
      <c r="AV461" s="13" t="s">
        <v>90</v>
      </c>
      <c r="AW461" s="13" t="s">
        <v>36</v>
      </c>
      <c r="AX461" s="13" t="s">
        <v>80</v>
      </c>
      <c r="AY461" s="253" t="s">
        <v>148</v>
      </c>
    </row>
    <row r="462" s="13" customFormat="1">
      <c r="A462" s="13"/>
      <c r="B462" s="242"/>
      <c r="C462" s="243"/>
      <c r="D462" s="244" t="s">
        <v>157</v>
      </c>
      <c r="E462" s="245" t="s">
        <v>1</v>
      </c>
      <c r="F462" s="246" t="s">
        <v>311</v>
      </c>
      <c r="G462" s="243"/>
      <c r="H462" s="247">
        <v>5.5899999999999999</v>
      </c>
      <c r="I462" s="248"/>
      <c r="J462" s="243"/>
      <c r="K462" s="243"/>
      <c r="L462" s="249"/>
      <c r="M462" s="250"/>
      <c r="N462" s="251"/>
      <c r="O462" s="251"/>
      <c r="P462" s="251"/>
      <c r="Q462" s="251"/>
      <c r="R462" s="251"/>
      <c r="S462" s="251"/>
      <c r="T462" s="25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3" t="s">
        <v>157</v>
      </c>
      <c r="AU462" s="253" t="s">
        <v>90</v>
      </c>
      <c r="AV462" s="13" t="s">
        <v>90</v>
      </c>
      <c r="AW462" s="13" t="s">
        <v>36</v>
      </c>
      <c r="AX462" s="13" t="s">
        <v>80</v>
      </c>
      <c r="AY462" s="253" t="s">
        <v>148</v>
      </c>
    </row>
    <row r="463" s="13" customFormat="1">
      <c r="A463" s="13"/>
      <c r="B463" s="242"/>
      <c r="C463" s="243"/>
      <c r="D463" s="244" t="s">
        <v>157</v>
      </c>
      <c r="E463" s="245" t="s">
        <v>1</v>
      </c>
      <c r="F463" s="246" t="s">
        <v>312</v>
      </c>
      <c r="G463" s="243"/>
      <c r="H463" s="247">
        <v>4.5499999999999998</v>
      </c>
      <c r="I463" s="248"/>
      <c r="J463" s="243"/>
      <c r="K463" s="243"/>
      <c r="L463" s="249"/>
      <c r="M463" s="250"/>
      <c r="N463" s="251"/>
      <c r="O463" s="251"/>
      <c r="P463" s="251"/>
      <c r="Q463" s="251"/>
      <c r="R463" s="251"/>
      <c r="S463" s="251"/>
      <c r="T463" s="25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3" t="s">
        <v>157</v>
      </c>
      <c r="AU463" s="253" t="s">
        <v>90</v>
      </c>
      <c r="AV463" s="13" t="s">
        <v>90</v>
      </c>
      <c r="AW463" s="13" t="s">
        <v>36</v>
      </c>
      <c r="AX463" s="13" t="s">
        <v>80</v>
      </c>
      <c r="AY463" s="253" t="s">
        <v>148</v>
      </c>
    </row>
    <row r="464" s="13" customFormat="1">
      <c r="A464" s="13"/>
      <c r="B464" s="242"/>
      <c r="C464" s="243"/>
      <c r="D464" s="244" t="s">
        <v>157</v>
      </c>
      <c r="E464" s="245" t="s">
        <v>1</v>
      </c>
      <c r="F464" s="246" t="s">
        <v>313</v>
      </c>
      <c r="G464" s="243"/>
      <c r="H464" s="247">
        <v>3.4399999999999999</v>
      </c>
      <c r="I464" s="248"/>
      <c r="J464" s="243"/>
      <c r="K464" s="243"/>
      <c r="L464" s="249"/>
      <c r="M464" s="250"/>
      <c r="N464" s="251"/>
      <c r="O464" s="251"/>
      <c r="P464" s="251"/>
      <c r="Q464" s="251"/>
      <c r="R464" s="251"/>
      <c r="S464" s="251"/>
      <c r="T464" s="25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3" t="s">
        <v>157</v>
      </c>
      <c r="AU464" s="253" t="s">
        <v>90</v>
      </c>
      <c r="AV464" s="13" t="s">
        <v>90</v>
      </c>
      <c r="AW464" s="13" t="s">
        <v>36</v>
      </c>
      <c r="AX464" s="13" t="s">
        <v>80</v>
      </c>
      <c r="AY464" s="253" t="s">
        <v>148</v>
      </c>
    </row>
    <row r="465" s="13" customFormat="1">
      <c r="A465" s="13"/>
      <c r="B465" s="242"/>
      <c r="C465" s="243"/>
      <c r="D465" s="244" t="s">
        <v>157</v>
      </c>
      <c r="E465" s="245" t="s">
        <v>1</v>
      </c>
      <c r="F465" s="246" t="s">
        <v>314</v>
      </c>
      <c r="G465" s="243"/>
      <c r="H465" s="247">
        <v>1.4099999999999999</v>
      </c>
      <c r="I465" s="248"/>
      <c r="J465" s="243"/>
      <c r="K465" s="243"/>
      <c r="L465" s="249"/>
      <c r="M465" s="250"/>
      <c r="N465" s="251"/>
      <c r="O465" s="251"/>
      <c r="P465" s="251"/>
      <c r="Q465" s="251"/>
      <c r="R465" s="251"/>
      <c r="S465" s="251"/>
      <c r="T465" s="25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3" t="s">
        <v>157</v>
      </c>
      <c r="AU465" s="253" t="s">
        <v>90</v>
      </c>
      <c r="AV465" s="13" t="s">
        <v>90</v>
      </c>
      <c r="AW465" s="13" t="s">
        <v>36</v>
      </c>
      <c r="AX465" s="13" t="s">
        <v>80</v>
      </c>
      <c r="AY465" s="253" t="s">
        <v>148</v>
      </c>
    </row>
    <row r="466" s="13" customFormat="1">
      <c r="A466" s="13"/>
      <c r="B466" s="242"/>
      <c r="C466" s="243"/>
      <c r="D466" s="244" t="s">
        <v>157</v>
      </c>
      <c r="E466" s="245" t="s">
        <v>1</v>
      </c>
      <c r="F466" s="246" t="s">
        <v>315</v>
      </c>
      <c r="G466" s="243"/>
      <c r="H466" s="247">
        <v>0.84999999999999998</v>
      </c>
      <c r="I466" s="248"/>
      <c r="J466" s="243"/>
      <c r="K466" s="243"/>
      <c r="L466" s="249"/>
      <c r="M466" s="250"/>
      <c r="N466" s="251"/>
      <c r="O466" s="251"/>
      <c r="P466" s="251"/>
      <c r="Q466" s="251"/>
      <c r="R466" s="251"/>
      <c r="S466" s="251"/>
      <c r="T466" s="25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3" t="s">
        <v>157</v>
      </c>
      <c r="AU466" s="253" t="s">
        <v>90</v>
      </c>
      <c r="AV466" s="13" t="s">
        <v>90</v>
      </c>
      <c r="AW466" s="13" t="s">
        <v>36</v>
      </c>
      <c r="AX466" s="13" t="s">
        <v>80</v>
      </c>
      <c r="AY466" s="253" t="s">
        <v>148</v>
      </c>
    </row>
    <row r="467" s="13" customFormat="1">
      <c r="A467" s="13"/>
      <c r="B467" s="242"/>
      <c r="C467" s="243"/>
      <c r="D467" s="244" t="s">
        <v>157</v>
      </c>
      <c r="E467" s="245" t="s">
        <v>1</v>
      </c>
      <c r="F467" s="246" t="s">
        <v>316</v>
      </c>
      <c r="G467" s="243"/>
      <c r="H467" s="247">
        <v>3.3500000000000001</v>
      </c>
      <c r="I467" s="248"/>
      <c r="J467" s="243"/>
      <c r="K467" s="243"/>
      <c r="L467" s="249"/>
      <c r="M467" s="250"/>
      <c r="N467" s="251"/>
      <c r="O467" s="251"/>
      <c r="P467" s="251"/>
      <c r="Q467" s="251"/>
      <c r="R467" s="251"/>
      <c r="S467" s="251"/>
      <c r="T467" s="25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3" t="s">
        <v>157</v>
      </c>
      <c r="AU467" s="253" t="s">
        <v>90</v>
      </c>
      <c r="AV467" s="13" t="s">
        <v>90</v>
      </c>
      <c r="AW467" s="13" t="s">
        <v>36</v>
      </c>
      <c r="AX467" s="13" t="s">
        <v>80</v>
      </c>
      <c r="AY467" s="253" t="s">
        <v>148</v>
      </c>
    </row>
    <row r="468" s="13" customFormat="1">
      <c r="A468" s="13"/>
      <c r="B468" s="242"/>
      <c r="C468" s="243"/>
      <c r="D468" s="244" t="s">
        <v>157</v>
      </c>
      <c r="E468" s="245" t="s">
        <v>1</v>
      </c>
      <c r="F468" s="246" t="s">
        <v>317</v>
      </c>
      <c r="G468" s="243"/>
      <c r="H468" s="247">
        <v>1.26</v>
      </c>
      <c r="I468" s="248"/>
      <c r="J468" s="243"/>
      <c r="K468" s="243"/>
      <c r="L468" s="249"/>
      <c r="M468" s="250"/>
      <c r="N468" s="251"/>
      <c r="O468" s="251"/>
      <c r="P468" s="251"/>
      <c r="Q468" s="251"/>
      <c r="R468" s="251"/>
      <c r="S468" s="251"/>
      <c r="T468" s="25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3" t="s">
        <v>157</v>
      </c>
      <c r="AU468" s="253" t="s">
        <v>90</v>
      </c>
      <c r="AV468" s="13" t="s">
        <v>90</v>
      </c>
      <c r="AW468" s="13" t="s">
        <v>36</v>
      </c>
      <c r="AX468" s="13" t="s">
        <v>80</v>
      </c>
      <c r="AY468" s="253" t="s">
        <v>148</v>
      </c>
    </row>
    <row r="469" s="13" customFormat="1">
      <c r="A469" s="13"/>
      <c r="B469" s="242"/>
      <c r="C469" s="243"/>
      <c r="D469" s="244" t="s">
        <v>157</v>
      </c>
      <c r="E469" s="245" t="s">
        <v>1</v>
      </c>
      <c r="F469" s="246" t="s">
        <v>267</v>
      </c>
      <c r="G469" s="243"/>
      <c r="H469" s="247">
        <v>24.039999999999999</v>
      </c>
      <c r="I469" s="248"/>
      <c r="J469" s="243"/>
      <c r="K469" s="243"/>
      <c r="L469" s="249"/>
      <c r="M469" s="250"/>
      <c r="N469" s="251"/>
      <c r="O469" s="251"/>
      <c r="P469" s="251"/>
      <c r="Q469" s="251"/>
      <c r="R469" s="251"/>
      <c r="S469" s="251"/>
      <c r="T469" s="25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3" t="s">
        <v>157</v>
      </c>
      <c r="AU469" s="253" t="s">
        <v>90</v>
      </c>
      <c r="AV469" s="13" t="s">
        <v>90</v>
      </c>
      <c r="AW469" s="13" t="s">
        <v>36</v>
      </c>
      <c r="AX469" s="13" t="s">
        <v>80</v>
      </c>
      <c r="AY469" s="253" t="s">
        <v>148</v>
      </c>
    </row>
    <row r="470" s="14" customFormat="1">
      <c r="A470" s="14"/>
      <c r="B470" s="254"/>
      <c r="C470" s="255"/>
      <c r="D470" s="244" t="s">
        <v>157</v>
      </c>
      <c r="E470" s="256" t="s">
        <v>1</v>
      </c>
      <c r="F470" s="257" t="s">
        <v>166</v>
      </c>
      <c r="G470" s="255"/>
      <c r="H470" s="258">
        <v>159.34999999999999</v>
      </c>
      <c r="I470" s="259"/>
      <c r="J470" s="255"/>
      <c r="K470" s="255"/>
      <c r="L470" s="260"/>
      <c r="M470" s="261"/>
      <c r="N470" s="262"/>
      <c r="O470" s="262"/>
      <c r="P470" s="262"/>
      <c r="Q470" s="262"/>
      <c r="R470" s="262"/>
      <c r="S470" s="262"/>
      <c r="T470" s="26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4" t="s">
        <v>157</v>
      </c>
      <c r="AU470" s="264" t="s">
        <v>90</v>
      </c>
      <c r="AV470" s="14" t="s">
        <v>155</v>
      </c>
      <c r="AW470" s="14" t="s">
        <v>36</v>
      </c>
      <c r="AX470" s="14" t="s">
        <v>88</v>
      </c>
      <c r="AY470" s="264" t="s">
        <v>148</v>
      </c>
    </row>
    <row r="471" s="2" customFormat="1" ht="24.15" customHeight="1">
      <c r="A471" s="39"/>
      <c r="B471" s="40"/>
      <c r="C471" s="228" t="s">
        <v>620</v>
      </c>
      <c r="D471" s="228" t="s">
        <v>151</v>
      </c>
      <c r="E471" s="229" t="s">
        <v>621</v>
      </c>
      <c r="F471" s="230" t="s">
        <v>622</v>
      </c>
      <c r="G471" s="231" t="s">
        <v>161</v>
      </c>
      <c r="H471" s="232">
        <v>119.55</v>
      </c>
      <c r="I471" s="233"/>
      <c r="J471" s="234">
        <f>ROUND(I471*H471,2)</f>
        <v>0</v>
      </c>
      <c r="K471" s="235"/>
      <c r="L471" s="45"/>
      <c r="M471" s="236" t="s">
        <v>1</v>
      </c>
      <c r="N471" s="237" t="s">
        <v>45</v>
      </c>
      <c r="O471" s="92"/>
      <c r="P471" s="238">
        <f>O471*H471</f>
        <v>0</v>
      </c>
      <c r="Q471" s="238">
        <v>0</v>
      </c>
      <c r="R471" s="238">
        <f>Q471*H471</f>
        <v>0</v>
      </c>
      <c r="S471" s="238">
        <v>0.0030000000000000001</v>
      </c>
      <c r="T471" s="239">
        <f>S471*H471</f>
        <v>0.35865000000000002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0" t="s">
        <v>279</v>
      </c>
      <c r="AT471" s="240" t="s">
        <v>151</v>
      </c>
      <c r="AU471" s="240" t="s">
        <v>90</v>
      </c>
      <c r="AY471" s="18" t="s">
        <v>148</v>
      </c>
      <c r="BE471" s="241">
        <f>IF(N471="základní",J471,0)</f>
        <v>0</v>
      </c>
      <c r="BF471" s="241">
        <f>IF(N471="snížená",J471,0)</f>
        <v>0</v>
      </c>
      <c r="BG471" s="241">
        <f>IF(N471="zákl. přenesená",J471,0)</f>
        <v>0</v>
      </c>
      <c r="BH471" s="241">
        <f>IF(N471="sníž. přenesená",J471,0)</f>
        <v>0</v>
      </c>
      <c r="BI471" s="241">
        <f>IF(N471="nulová",J471,0)</f>
        <v>0</v>
      </c>
      <c r="BJ471" s="18" t="s">
        <v>88</v>
      </c>
      <c r="BK471" s="241">
        <f>ROUND(I471*H471,2)</f>
        <v>0</v>
      </c>
      <c r="BL471" s="18" t="s">
        <v>279</v>
      </c>
      <c r="BM471" s="240" t="s">
        <v>623</v>
      </c>
    </row>
    <row r="472" s="15" customFormat="1">
      <c r="A472" s="15"/>
      <c r="B472" s="265"/>
      <c r="C472" s="266"/>
      <c r="D472" s="244" t="s">
        <v>157</v>
      </c>
      <c r="E472" s="267" t="s">
        <v>1</v>
      </c>
      <c r="F472" s="268" t="s">
        <v>624</v>
      </c>
      <c r="G472" s="266"/>
      <c r="H472" s="267" t="s">
        <v>1</v>
      </c>
      <c r="I472" s="269"/>
      <c r="J472" s="266"/>
      <c r="K472" s="266"/>
      <c r="L472" s="270"/>
      <c r="M472" s="271"/>
      <c r="N472" s="272"/>
      <c r="O472" s="272"/>
      <c r="P472" s="272"/>
      <c r="Q472" s="272"/>
      <c r="R472" s="272"/>
      <c r="S472" s="272"/>
      <c r="T472" s="27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4" t="s">
        <v>157</v>
      </c>
      <c r="AU472" s="274" t="s">
        <v>90</v>
      </c>
      <c r="AV472" s="15" t="s">
        <v>88</v>
      </c>
      <c r="AW472" s="15" t="s">
        <v>36</v>
      </c>
      <c r="AX472" s="15" t="s">
        <v>80</v>
      </c>
      <c r="AY472" s="274" t="s">
        <v>148</v>
      </c>
    </row>
    <row r="473" s="15" customFormat="1">
      <c r="A473" s="15"/>
      <c r="B473" s="265"/>
      <c r="C473" s="266"/>
      <c r="D473" s="244" t="s">
        <v>157</v>
      </c>
      <c r="E473" s="267" t="s">
        <v>1</v>
      </c>
      <c r="F473" s="268" t="s">
        <v>625</v>
      </c>
      <c r="G473" s="266"/>
      <c r="H473" s="267" t="s">
        <v>1</v>
      </c>
      <c r="I473" s="269"/>
      <c r="J473" s="266"/>
      <c r="K473" s="266"/>
      <c r="L473" s="270"/>
      <c r="M473" s="271"/>
      <c r="N473" s="272"/>
      <c r="O473" s="272"/>
      <c r="P473" s="272"/>
      <c r="Q473" s="272"/>
      <c r="R473" s="272"/>
      <c r="S473" s="272"/>
      <c r="T473" s="27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4" t="s">
        <v>157</v>
      </c>
      <c r="AU473" s="274" t="s">
        <v>90</v>
      </c>
      <c r="AV473" s="15" t="s">
        <v>88</v>
      </c>
      <c r="AW473" s="15" t="s">
        <v>36</v>
      </c>
      <c r="AX473" s="15" t="s">
        <v>80</v>
      </c>
      <c r="AY473" s="274" t="s">
        <v>148</v>
      </c>
    </row>
    <row r="474" s="13" customFormat="1">
      <c r="A474" s="13"/>
      <c r="B474" s="242"/>
      <c r="C474" s="243"/>
      <c r="D474" s="244" t="s">
        <v>157</v>
      </c>
      <c r="E474" s="245" t="s">
        <v>1</v>
      </c>
      <c r="F474" s="246" t="s">
        <v>182</v>
      </c>
      <c r="G474" s="243"/>
      <c r="H474" s="247">
        <v>16.969999999999999</v>
      </c>
      <c r="I474" s="248"/>
      <c r="J474" s="243"/>
      <c r="K474" s="243"/>
      <c r="L474" s="249"/>
      <c r="M474" s="250"/>
      <c r="N474" s="251"/>
      <c r="O474" s="251"/>
      <c r="P474" s="251"/>
      <c r="Q474" s="251"/>
      <c r="R474" s="251"/>
      <c r="S474" s="251"/>
      <c r="T474" s="25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3" t="s">
        <v>157</v>
      </c>
      <c r="AU474" s="253" t="s">
        <v>90</v>
      </c>
      <c r="AV474" s="13" t="s">
        <v>90</v>
      </c>
      <c r="AW474" s="13" t="s">
        <v>36</v>
      </c>
      <c r="AX474" s="13" t="s">
        <v>80</v>
      </c>
      <c r="AY474" s="253" t="s">
        <v>148</v>
      </c>
    </row>
    <row r="475" s="13" customFormat="1">
      <c r="A475" s="13"/>
      <c r="B475" s="242"/>
      <c r="C475" s="243"/>
      <c r="D475" s="244" t="s">
        <v>157</v>
      </c>
      <c r="E475" s="245" t="s">
        <v>1</v>
      </c>
      <c r="F475" s="246" t="s">
        <v>183</v>
      </c>
      <c r="G475" s="243"/>
      <c r="H475" s="247">
        <v>17.300000000000001</v>
      </c>
      <c r="I475" s="248"/>
      <c r="J475" s="243"/>
      <c r="K475" s="243"/>
      <c r="L475" s="249"/>
      <c r="M475" s="250"/>
      <c r="N475" s="251"/>
      <c r="O475" s="251"/>
      <c r="P475" s="251"/>
      <c r="Q475" s="251"/>
      <c r="R475" s="251"/>
      <c r="S475" s="251"/>
      <c r="T475" s="25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3" t="s">
        <v>157</v>
      </c>
      <c r="AU475" s="253" t="s">
        <v>90</v>
      </c>
      <c r="AV475" s="13" t="s">
        <v>90</v>
      </c>
      <c r="AW475" s="13" t="s">
        <v>36</v>
      </c>
      <c r="AX475" s="13" t="s">
        <v>80</v>
      </c>
      <c r="AY475" s="253" t="s">
        <v>148</v>
      </c>
    </row>
    <row r="476" s="13" customFormat="1">
      <c r="A476" s="13"/>
      <c r="B476" s="242"/>
      <c r="C476" s="243"/>
      <c r="D476" s="244" t="s">
        <v>157</v>
      </c>
      <c r="E476" s="245" t="s">
        <v>1</v>
      </c>
      <c r="F476" s="246" t="s">
        <v>184</v>
      </c>
      <c r="G476" s="243"/>
      <c r="H476" s="247">
        <v>20.449999999999999</v>
      </c>
      <c r="I476" s="248"/>
      <c r="J476" s="243"/>
      <c r="K476" s="243"/>
      <c r="L476" s="249"/>
      <c r="M476" s="250"/>
      <c r="N476" s="251"/>
      <c r="O476" s="251"/>
      <c r="P476" s="251"/>
      <c r="Q476" s="251"/>
      <c r="R476" s="251"/>
      <c r="S476" s="251"/>
      <c r="T476" s="25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3" t="s">
        <v>157</v>
      </c>
      <c r="AU476" s="253" t="s">
        <v>90</v>
      </c>
      <c r="AV476" s="13" t="s">
        <v>90</v>
      </c>
      <c r="AW476" s="13" t="s">
        <v>36</v>
      </c>
      <c r="AX476" s="13" t="s">
        <v>80</v>
      </c>
      <c r="AY476" s="253" t="s">
        <v>148</v>
      </c>
    </row>
    <row r="477" s="13" customFormat="1">
      <c r="A477" s="13"/>
      <c r="B477" s="242"/>
      <c r="C477" s="243"/>
      <c r="D477" s="244" t="s">
        <v>157</v>
      </c>
      <c r="E477" s="245" t="s">
        <v>1</v>
      </c>
      <c r="F477" s="246" t="s">
        <v>185</v>
      </c>
      <c r="G477" s="243"/>
      <c r="H477" s="247">
        <v>13.48</v>
      </c>
      <c r="I477" s="248"/>
      <c r="J477" s="243"/>
      <c r="K477" s="243"/>
      <c r="L477" s="249"/>
      <c r="M477" s="250"/>
      <c r="N477" s="251"/>
      <c r="O477" s="251"/>
      <c r="P477" s="251"/>
      <c r="Q477" s="251"/>
      <c r="R477" s="251"/>
      <c r="S477" s="251"/>
      <c r="T477" s="25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3" t="s">
        <v>157</v>
      </c>
      <c r="AU477" s="253" t="s">
        <v>90</v>
      </c>
      <c r="AV477" s="13" t="s">
        <v>90</v>
      </c>
      <c r="AW477" s="13" t="s">
        <v>36</v>
      </c>
      <c r="AX477" s="13" t="s">
        <v>80</v>
      </c>
      <c r="AY477" s="253" t="s">
        <v>148</v>
      </c>
    </row>
    <row r="478" s="13" customFormat="1">
      <c r="A478" s="13"/>
      <c r="B478" s="242"/>
      <c r="C478" s="243"/>
      <c r="D478" s="244" t="s">
        <v>157</v>
      </c>
      <c r="E478" s="245" t="s">
        <v>1</v>
      </c>
      <c r="F478" s="246" t="s">
        <v>186</v>
      </c>
      <c r="G478" s="243"/>
      <c r="H478" s="247">
        <v>21</v>
      </c>
      <c r="I478" s="248"/>
      <c r="J478" s="243"/>
      <c r="K478" s="243"/>
      <c r="L478" s="249"/>
      <c r="M478" s="250"/>
      <c r="N478" s="251"/>
      <c r="O478" s="251"/>
      <c r="P478" s="251"/>
      <c r="Q478" s="251"/>
      <c r="R478" s="251"/>
      <c r="S478" s="251"/>
      <c r="T478" s="25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3" t="s">
        <v>157</v>
      </c>
      <c r="AU478" s="253" t="s">
        <v>90</v>
      </c>
      <c r="AV478" s="13" t="s">
        <v>90</v>
      </c>
      <c r="AW478" s="13" t="s">
        <v>36</v>
      </c>
      <c r="AX478" s="13" t="s">
        <v>80</v>
      </c>
      <c r="AY478" s="253" t="s">
        <v>148</v>
      </c>
    </row>
    <row r="479" s="13" customFormat="1">
      <c r="A479" s="13"/>
      <c r="B479" s="242"/>
      <c r="C479" s="243"/>
      <c r="D479" s="244" t="s">
        <v>157</v>
      </c>
      <c r="E479" s="245" t="s">
        <v>1</v>
      </c>
      <c r="F479" s="246" t="s">
        <v>187</v>
      </c>
      <c r="G479" s="243"/>
      <c r="H479" s="247">
        <v>12.98</v>
      </c>
      <c r="I479" s="248"/>
      <c r="J479" s="243"/>
      <c r="K479" s="243"/>
      <c r="L479" s="249"/>
      <c r="M479" s="250"/>
      <c r="N479" s="251"/>
      <c r="O479" s="251"/>
      <c r="P479" s="251"/>
      <c r="Q479" s="251"/>
      <c r="R479" s="251"/>
      <c r="S479" s="251"/>
      <c r="T479" s="25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3" t="s">
        <v>157</v>
      </c>
      <c r="AU479" s="253" t="s">
        <v>90</v>
      </c>
      <c r="AV479" s="13" t="s">
        <v>90</v>
      </c>
      <c r="AW479" s="13" t="s">
        <v>36</v>
      </c>
      <c r="AX479" s="13" t="s">
        <v>80</v>
      </c>
      <c r="AY479" s="253" t="s">
        <v>148</v>
      </c>
    </row>
    <row r="480" s="13" customFormat="1">
      <c r="A480" s="13"/>
      <c r="B480" s="242"/>
      <c r="C480" s="243"/>
      <c r="D480" s="244" t="s">
        <v>157</v>
      </c>
      <c r="E480" s="245" t="s">
        <v>1</v>
      </c>
      <c r="F480" s="246" t="s">
        <v>188</v>
      </c>
      <c r="G480" s="243"/>
      <c r="H480" s="247">
        <v>17.370000000000001</v>
      </c>
      <c r="I480" s="248"/>
      <c r="J480" s="243"/>
      <c r="K480" s="243"/>
      <c r="L480" s="249"/>
      <c r="M480" s="250"/>
      <c r="N480" s="251"/>
      <c r="O480" s="251"/>
      <c r="P480" s="251"/>
      <c r="Q480" s="251"/>
      <c r="R480" s="251"/>
      <c r="S480" s="251"/>
      <c r="T480" s="25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3" t="s">
        <v>157</v>
      </c>
      <c r="AU480" s="253" t="s">
        <v>90</v>
      </c>
      <c r="AV480" s="13" t="s">
        <v>90</v>
      </c>
      <c r="AW480" s="13" t="s">
        <v>36</v>
      </c>
      <c r="AX480" s="13" t="s">
        <v>80</v>
      </c>
      <c r="AY480" s="253" t="s">
        <v>148</v>
      </c>
    </row>
    <row r="481" s="15" customFormat="1">
      <c r="A481" s="15"/>
      <c r="B481" s="265"/>
      <c r="C481" s="266"/>
      <c r="D481" s="244" t="s">
        <v>157</v>
      </c>
      <c r="E481" s="267" t="s">
        <v>1</v>
      </c>
      <c r="F481" s="268" t="s">
        <v>626</v>
      </c>
      <c r="G481" s="266"/>
      <c r="H481" s="267" t="s">
        <v>1</v>
      </c>
      <c r="I481" s="269"/>
      <c r="J481" s="266"/>
      <c r="K481" s="266"/>
      <c r="L481" s="270"/>
      <c r="M481" s="271"/>
      <c r="N481" s="272"/>
      <c r="O481" s="272"/>
      <c r="P481" s="272"/>
      <c r="Q481" s="272"/>
      <c r="R481" s="272"/>
      <c r="S481" s="272"/>
      <c r="T481" s="273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4" t="s">
        <v>157</v>
      </c>
      <c r="AU481" s="274" t="s">
        <v>90</v>
      </c>
      <c r="AV481" s="15" t="s">
        <v>88</v>
      </c>
      <c r="AW481" s="15" t="s">
        <v>36</v>
      </c>
      <c r="AX481" s="15" t="s">
        <v>80</v>
      </c>
      <c r="AY481" s="274" t="s">
        <v>148</v>
      </c>
    </row>
    <row r="482" s="14" customFormat="1">
      <c r="A482" s="14"/>
      <c r="B482" s="254"/>
      <c r="C482" s="255"/>
      <c r="D482" s="244" t="s">
        <v>157</v>
      </c>
      <c r="E482" s="256" t="s">
        <v>1</v>
      </c>
      <c r="F482" s="257" t="s">
        <v>166</v>
      </c>
      <c r="G482" s="255"/>
      <c r="H482" s="258">
        <v>119.55000000000001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4" t="s">
        <v>157</v>
      </c>
      <c r="AU482" s="264" t="s">
        <v>90</v>
      </c>
      <c r="AV482" s="14" t="s">
        <v>155</v>
      </c>
      <c r="AW482" s="14" t="s">
        <v>36</v>
      </c>
      <c r="AX482" s="14" t="s">
        <v>88</v>
      </c>
      <c r="AY482" s="264" t="s">
        <v>148</v>
      </c>
    </row>
    <row r="483" s="2" customFormat="1" ht="24.15" customHeight="1">
      <c r="A483" s="39"/>
      <c r="B483" s="40"/>
      <c r="C483" s="228" t="s">
        <v>627</v>
      </c>
      <c r="D483" s="228" t="s">
        <v>151</v>
      </c>
      <c r="E483" s="229" t="s">
        <v>628</v>
      </c>
      <c r="F483" s="230" t="s">
        <v>629</v>
      </c>
      <c r="G483" s="231" t="s">
        <v>161</v>
      </c>
      <c r="H483" s="232">
        <v>119.55</v>
      </c>
      <c r="I483" s="233"/>
      <c r="J483" s="234">
        <f>ROUND(I483*H483,2)</f>
        <v>0</v>
      </c>
      <c r="K483" s="235"/>
      <c r="L483" s="45"/>
      <c r="M483" s="236" t="s">
        <v>1</v>
      </c>
      <c r="N483" s="237" t="s">
        <v>45</v>
      </c>
      <c r="O483" s="92"/>
      <c r="P483" s="238">
        <f>O483*H483</f>
        <v>0</v>
      </c>
      <c r="Q483" s="238">
        <v>0</v>
      </c>
      <c r="R483" s="238">
        <f>Q483*H483</f>
        <v>0</v>
      </c>
      <c r="S483" s="238">
        <v>0</v>
      </c>
      <c r="T483" s="23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0" t="s">
        <v>279</v>
      </c>
      <c r="AT483" s="240" t="s">
        <v>151</v>
      </c>
      <c r="AU483" s="240" t="s">
        <v>90</v>
      </c>
      <c r="AY483" s="18" t="s">
        <v>148</v>
      </c>
      <c r="BE483" s="241">
        <f>IF(N483="základní",J483,0)</f>
        <v>0</v>
      </c>
      <c r="BF483" s="241">
        <f>IF(N483="snížená",J483,0)</f>
        <v>0</v>
      </c>
      <c r="BG483" s="241">
        <f>IF(N483="zákl. přenesená",J483,0)</f>
        <v>0</v>
      </c>
      <c r="BH483" s="241">
        <f>IF(N483="sníž. přenesená",J483,0)</f>
        <v>0</v>
      </c>
      <c r="BI483" s="241">
        <f>IF(N483="nulová",J483,0)</f>
        <v>0</v>
      </c>
      <c r="BJ483" s="18" t="s">
        <v>88</v>
      </c>
      <c r="BK483" s="241">
        <f>ROUND(I483*H483,2)</f>
        <v>0</v>
      </c>
      <c r="BL483" s="18" t="s">
        <v>279</v>
      </c>
      <c r="BM483" s="240" t="s">
        <v>630</v>
      </c>
    </row>
    <row r="484" s="15" customFormat="1">
      <c r="A484" s="15"/>
      <c r="B484" s="265"/>
      <c r="C484" s="266"/>
      <c r="D484" s="244" t="s">
        <v>157</v>
      </c>
      <c r="E484" s="267" t="s">
        <v>1</v>
      </c>
      <c r="F484" s="268" t="s">
        <v>624</v>
      </c>
      <c r="G484" s="266"/>
      <c r="H484" s="267" t="s">
        <v>1</v>
      </c>
      <c r="I484" s="269"/>
      <c r="J484" s="266"/>
      <c r="K484" s="266"/>
      <c r="L484" s="270"/>
      <c r="M484" s="271"/>
      <c r="N484" s="272"/>
      <c r="O484" s="272"/>
      <c r="P484" s="272"/>
      <c r="Q484" s="272"/>
      <c r="R484" s="272"/>
      <c r="S484" s="272"/>
      <c r="T484" s="273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4" t="s">
        <v>157</v>
      </c>
      <c r="AU484" s="274" t="s">
        <v>90</v>
      </c>
      <c r="AV484" s="15" t="s">
        <v>88</v>
      </c>
      <c r="AW484" s="15" t="s">
        <v>36</v>
      </c>
      <c r="AX484" s="15" t="s">
        <v>80</v>
      </c>
      <c r="AY484" s="274" t="s">
        <v>148</v>
      </c>
    </row>
    <row r="485" s="15" customFormat="1">
      <c r="A485" s="15"/>
      <c r="B485" s="265"/>
      <c r="C485" s="266"/>
      <c r="D485" s="244" t="s">
        <v>157</v>
      </c>
      <c r="E485" s="267" t="s">
        <v>1</v>
      </c>
      <c r="F485" s="268" t="s">
        <v>625</v>
      </c>
      <c r="G485" s="266"/>
      <c r="H485" s="267" t="s">
        <v>1</v>
      </c>
      <c r="I485" s="269"/>
      <c r="J485" s="266"/>
      <c r="K485" s="266"/>
      <c r="L485" s="270"/>
      <c r="M485" s="271"/>
      <c r="N485" s="272"/>
      <c r="O485" s="272"/>
      <c r="P485" s="272"/>
      <c r="Q485" s="272"/>
      <c r="R485" s="272"/>
      <c r="S485" s="272"/>
      <c r="T485" s="27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4" t="s">
        <v>157</v>
      </c>
      <c r="AU485" s="274" t="s">
        <v>90</v>
      </c>
      <c r="AV485" s="15" t="s">
        <v>88</v>
      </c>
      <c r="AW485" s="15" t="s">
        <v>36</v>
      </c>
      <c r="AX485" s="15" t="s">
        <v>80</v>
      </c>
      <c r="AY485" s="274" t="s">
        <v>148</v>
      </c>
    </row>
    <row r="486" s="13" customFormat="1">
      <c r="A486" s="13"/>
      <c r="B486" s="242"/>
      <c r="C486" s="243"/>
      <c r="D486" s="244" t="s">
        <v>157</v>
      </c>
      <c r="E486" s="245" t="s">
        <v>1</v>
      </c>
      <c r="F486" s="246" t="s">
        <v>182</v>
      </c>
      <c r="G486" s="243"/>
      <c r="H486" s="247">
        <v>16.969999999999999</v>
      </c>
      <c r="I486" s="248"/>
      <c r="J486" s="243"/>
      <c r="K486" s="243"/>
      <c r="L486" s="249"/>
      <c r="M486" s="250"/>
      <c r="N486" s="251"/>
      <c r="O486" s="251"/>
      <c r="P486" s="251"/>
      <c r="Q486" s="251"/>
      <c r="R486" s="251"/>
      <c r="S486" s="251"/>
      <c r="T486" s="25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3" t="s">
        <v>157</v>
      </c>
      <c r="AU486" s="253" t="s">
        <v>90</v>
      </c>
      <c r="AV486" s="13" t="s">
        <v>90</v>
      </c>
      <c r="AW486" s="13" t="s">
        <v>36</v>
      </c>
      <c r="AX486" s="13" t="s">
        <v>80</v>
      </c>
      <c r="AY486" s="253" t="s">
        <v>148</v>
      </c>
    </row>
    <row r="487" s="13" customFormat="1">
      <c r="A487" s="13"/>
      <c r="B487" s="242"/>
      <c r="C487" s="243"/>
      <c r="D487" s="244" t="s">
        <v>157</v>
      </c>
      <c r="E487" s="245" t="s">
        <v>1</v>
      </c>
      <c r="F487" s="246" t="s">
        <v>183</v>
      </c>
      <c r="G487" s="243"/>
      <c r="H487" s="247">
        <v>17.300000000000001</v>
      </c>
      <c r="I487" s="248"/>
      <c r="J487" s="243"/>
      <c r="K487" s="243"/>
      <c r="L487" s="249"/>
      <c r="M487" s="250"/>
      <c r="N487" s="251"/>
      <c r="O487" s="251"/>
      <c r="P487" s="251"/>
      <c r="Q487" s="251"/>
      <c r="R487" s="251"/>
      <c r="S487" s="251"/>
      <c r="T487" s="25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3" t="s">
        <v>157</v>
      </c>
      <c r="AU487" s="253" t="s">
        <v>90</v>
      </c>
      <c r="AV487" s="13" t="s">
        <v>90</v>
      </c>
      <c r="AW487" s="13" t="s">
        <v>36</v>
      </c>
      <c r="AX487" s="13" t="s">
        <v>80</v>
      </c>
      <c r="AY487" s="253" t="s">
        <v>148</v>
      </c>
    </row>
    <row r="488" s="13" customFormat="1">
      <c r="A488" s="13"/>
      <c r="B488" s="242"/>
      <c r="C488" s="243"/>
      <c r="D488" s="244" t="s">
        <v>157</v>
      </c>
      <c r="E488" s="245" t="s">
        <v>1</v>
      </c>
      <c r="F488" s="246" t="s">
        <v>184</v>
      </c>
      <c r="G488" s="243"/>
      <c r="H488" s="247">
        <v>20.449999999999999</v>
      </c>
      <c r="I488" s="248"/>
      <c r="J488" s="243"/>
      <c r="K488" s="243"/>
      <c r="L488" s="249"/>
      <c r="M488" s="250"/>
      <c r="N488" s="251"/>
      <c r="O488" s="251"/>
      <c r="P488" s="251"/>
      <c r="Q488" s="251"/>
      <c r="R488" s="251"/>
      <c r="S488" s="251"/>
      <c r="T488" s="25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3" t="s">
        <v>157</v>
      </c>
      <c r="AU488" s="253" t="s">
        <v>90</v>
      </c>
      <c r="AV488" s="13" t="s">
        <v>90</v>
      </c>
      <c r="AW488" s="13" t="s">
        <v>36</v>
      </c>
      <c r="AX488" s="13" t="s">
        <v>80</v>
      </c>
      <c r="AY488" s="253" t="s">
        <v>148</v>
      </c>
    </row>
    <row r="489" s="13" customFormat="1">
      <c r="A489" s="13"/>
      <c r="B489" s="242"/>
      <c r="C489" s="243"/>
      <c r="D489" s="244" t="s">
        <v>157</v>
      </c>
      <c r="E489" s="245" t="s">
        <v>1</v>
      </c>
      <c r="F489" s="246" t="s">
        <v>185</v>
      </c>
      <c r="G489" s="243"/>
      <c r="H489" s="247">
        <v>13.48</v>
      </c>
      <c r="I489" s="248"/>
      <c r="J489" s="243"/>
      <c r="K489" s="243"/>
      <c r="L489" s="249"/>
      <c r="M489" s="250"/>
      <c r="N489" s="251"/>
      <c r="O489" s="251"/>
      <c r="P489" s="251"/>
      <c r="Q489" s="251"/>
      <c r="R489" s="251"/>
      <c r="S489" s="251"/>
      <c r="T489" s="25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3" t="s">
        <v>157</v>
      </c>
      <c r="AU489" s="253" t="s">
        <v>90</v>
      </c>
      <c r="AV489" s="13" t="s">
        <v>90</v>
      </c>
      <c r="AW489" s="13" t="s">
        <v>36</v>
      </c>
      <c r="AX489" s="13" t="s">
        <v>80</v>
      </c>
      <c r="AY489" s="253" t="s">
        <v>148</v>
      </c>
    </row>
    <row r="490" s="13" customFormat="1">
      <c r="A490" s="13"/>
      <c r="B490" s="242"/>
      <c r="C490" s="243"/>
      <c r="D490" s="244" t="s">
        <v>157</v>
      </c>
      <c r="E490" s="245" t="s">
        <v>1</v>
      </c>
      <c r="F490" s="246" t="s">
        <v>186</v>
      </c>
      <c r="G490" s="243"/>
      <c r="H490" s="247">
        <v>21</v>
      </c>
      <c r="I490" s="248"/>
      <c r="J490" s="243"/>
      <c r="K490" s="243"/>
      <c r="L490" s="249"/>
      <c r="M490" s="250"/>
      <c r="N490" s="251"/>
      <c r="O490" s="251"/>
      <c r="P490" s="251"/>
      <c r="Q490" s="251"/>
      <c r="R490" s="251"/>
      <c r="S490" s="251"/>
      <c r="T490" s="25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3" t="s">
        <v>157</v>
      </c>
      <c r="AU490" s="253" t="s">
        <v>90</v>
      </c>
      <c r="AV490" s="13" t="s">
        <v>90</v>
      </c>
      <c r="AW490" s="13" t="s">
        <v>36</v>
      </c>
      <c r="AX490" s="13" t="s">
        <v>80</v>
      </c>
      <c r="AY490" s="253" t="s">
        <v>148</v>
      </c>
    </row>
    <row r="491" s="13" customFormat="1">
      <c r="A491" s="13"/>
      <c r="B491" s="242"/>
      <c r="C491" s="243"/>
      <c r="D491" s="244" t="s">
        <v>157</v>
      </c>
      <c r="E491" s="245" t="s">
        <v>1</v>
      </c>
      <c r="F491" s="246" t="s">
        <v>187</v>
      </c>
      <c r="G491" s="243"/>
      <c r="H491" s="247">
        <v>12.98</v>
      </c>
      <c r="I491" s="248"/>
      <c r="J491" s="243"/>
      <c r="K491" s="243"/>
      <c r="L491" s="249"/>
      <c r="M491" s="250"/>
      <c r="N491" s="251"/>
      <c r="O491" s="251"/>
      <c r="P491" s="251"/>
      <c r="Q491" s="251"/>
      <c r="R491" s="251"/>
      <c r="S491" s="251"/>
      <c r="T491" s="25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3" t="s">
        <v>157</v>
      </c>
      <c r="AU491" s="253" t="s">
        <v>90</v>
      </c>
      <c r="AV491" s="13" t="s">
        <v>90</v>
      </c>
      <c r="AW491" s="13" t="s">
        <v>36</v>
      </c>
      <c r="AX491" s="13" t="s">
        <v>80</v>
      </c>
      <c r="AY491" s="253" t="s">
        <v>148</v>
      </c>
    </row>
    <row r="492" s="13" customFormat="1">
      <c r="A492" s="13"/>
      <c r="B492" s="242"/>
      <c r="C492" s="243"/>
      <c r="D492" s="244" t="s">
        <v>157</v>
      </c>
      <c r="E492" s="245" t="s">
        <v>1</v>
      </c>
      <c r="F492" s="246" t="s">
        <v>188</v>
      </c>
      <c r="G492" s="243"/>
      <c r="H492" s="247">
        <v>17.370000000000001</v>
      </c>
      <c r="I492" s="248"/>
      <c r="J492" s="243"/>
      <c r="K492" s="243"/>
      <c r="L492" s="249"/>
      <c r="M492" s="250"/>
      <c r="N492" s="251"/>
      <c r="O492" s="251"/>
      <c r="P492" s="251"/>
      <c r="Q492" s="251"/>
      <c r="R492" s="251"/>
      <c r="S492" s="251"/>
      <c r="T492" s="25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3" t="s">
        <v>157</v>
      </c>
      <c r="AU492" s="253" t="s">
        <v>90</v>
      </c>
      <c r="AV492" s="13" t="s">
        <v>90</v>
      </c>
      <c r="AW492" s="13" t="s">
        <v>36</v>
      </c>
      <c r="AX492" s="13" t="s">
        <v>80</v>
      </c>
      <c r="AY492" s="253" t="s">
        <v>148</v>
      </c>
    </row>
    <row r="493" s="15" customFormat="1">
      <c r="A493" s="15"/>
      <c r="B493" s="265"/>
      <c r="C493" s="266"/>
      <c r="D493" s="244" t="s">
        <v>157</v>
      </c>
      <c r="E493" s="267" t="s">
        <v>1</v>
      </c>
      <c r="F493" s="268" t="s">
        <v>626</v>
      </c>
      <c r="G493" s="266"/>
      <c r="H493" s="267" t="s">
        <v>1</v>
      </c>
      <c r="I493" s="269"/>
      <c r="J493" s="266"/>
      <c r="K493" s="266"/>
      <c r="L493" s="270"/>
      <c r="M493" s="271"/>
      <c r="N493" s="272"/>
      <c r="O493" s="272"/>
      <c r="P493" s="272"/>
      <c r="Q493" s="272"/>
      <c r="R493" s="272"/>
      <c r="S493" s="272"/>
      <c r="T493" s="27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4" t="s">
        <v>157</v>
      </c>
      <c r="AU493" s="274" t="s">
        <v>90</v>
      </c>
      <c r="AV493" s="15" t="s">
        <v>88</v>
      </c>
      <c r="AW493" s="15" t="s">
        <v>36</v>
      </c>
      <c r="AX493" s="15" t="s">
        <v>80</v>
      </c>
      <c r="AY493" s="274" t="s">
        <v>148</v>
      </c>
    </row>
    <row r="494" s="14" customFormat="1">
      <c r="A494" s="14"/>
      <c r="B494" s="254"/>
      <c r="C494" s="255"/>
      <c r="D494" s="244" t="s">
        <v>157</v>
      </c>
      <c r="E494" s="256" t="s">
        <v>1</v>
      </c>
      <c r="F494" s="257" t="s">
        <v>166</v>
      </c>
      <c r="G494" s="255"/>
      <c r="H494" s="258">
        <v>119.55000000000001</v>
      </c>
      <c r="I494" s="259"/>
      <c r="J494" s="255"/>
      <c r="K494" s="255"/>
      <c r="L494" s="260"/>
      <c r="M494" s="261"/>
      <c r="N494" s="262"/>
      <c r="O494" s="262"/>
      <c r="P494" s="262"/>
      <c r="Q494" s="262"/>
      <c r="R494" s="262"/>
      <c r="S494" s="262"/>
      <c r="T494" s="26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4" t="s">
        <v>157</v>
      </c>
      <c r="AU494" s="264" t="s">
        <v>90</v>
      </c>
      <c r="AV494" s="14" t="s">
        <v>155</v>
      </c>
      <c r="AW494" s="14" t="s">
        <v>36</v>
      </c>
      <c r="AX494" s="14" t="s">
        <v>88</v>
      </c>
      <c r="AY494" s="264" t="s">
        <v>148</v>
      </c>
    </row>
    <row r="495" s="2" customFormat="1" ht="16.5" customHeight="1">
      <c r="A495" s="39"/>
      <c r="B495" s="40"/>
      <c r="C495" s="228" t="s">
        <v>631</v>
      </c>
      <c r="D495" s="228" t="s">
        <v>151</v>
      </c>
      <c r="E495" s="229" t="s">
        <v>632</v>
      </c>
      <c r="F495" s="230" t="s">
        <v>633</v>
      </c>
      <c r="G495" s="231" t="s">
        <v>161</v>
      </c>
      <c r="H495" s="232">
        <v>138.31</v>
      </c>
      <c r="I495" s="233"/>
      <c r="J495" s="234">
        <f>ROUND(I495*H495,2)</f>
        <v>0</v>
      </c>
      <c r="K495" s="235"/>
      <c r="L495" s="45"/>
      <c r="M495" s="236" t="s">
        <v>1</v>
      </c>
      <c r="N495" s="237" t="s">
        <v>45</v>
      </c>
      <c r="O495" s="92"/>
      <c r="P495" s="238">
        <f>O495*H495</f>
        <v>0</v>
      </c>
      <c r="Q495" s="238">
        <v>0</v>
      </c>
      <c r="R495" s="238">
        <f>Q495*H495</f>
        <v>0</v>
      </c>
      <c r="S495" s="238">
        <v>0</v>
      </c>
      <c r="T495" s="23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0" t="s">
        <v>279</v>
      </c>
      <c r="AT495" s="240" t="s">
        <v>151</v>
      </c>
      <c r="AU495" s="240" t="s">
        <v>90</v>
      </c>
      <c r="AY495" s="18" t="s">
        <v>148</v>
      </c>
      <c r="BE495" s="241">
        <f>IF(N495="základní",J495,0)</f>
        <v>0</v>
      </c>
      <c r="BF495" s="241">
        <f>IF(N495="snížená",J495,0)</f>
        <v>0</v>
      </c>
      <c r="BG495" s="241">
        <f>IF(N495="zákl. přenesená",J495,0)</f>
        <v>0</v>
      </c>
      <c r="BH495" s="241">
        <f>IF(N495="sníž. přenesená",J495,0)</f>
        <v>0</v>
      </c>
      <c r="BI495" s="241">
        <f>IF(N495="nulová",J495,0)</f>
        <v>0</v>
      </c>
      <c r="BJ495" s="18" t="s">
        <v>88</v>
      </c>
      <c r="BK495" s="241">
        <f>ROUND(I495*H495,2)</f>
        <v>0</v>
      </c>
      <c r="BL495" s="18" t="s">
        <v>279</v>
      </c>
      <c r="BM495" s="240" t="s">
        <v>634</v>
      </c>
    </row>
    <row r="496" s="13" customFormat="1">
      <c r="A496" s="13"/>
      <c r="B496" s="242"/>
      <c r="C496" s="243"/>
      <c r="D496" s="244" t="s">
        <v>157</v>
      </c>
      <c r="E496" s="245" t="s">
        <v>1</v>
      </c>
      <c r="F496" s="246" t="s">
        <v>182</v>
      </c>
      <c r="G496" s="243"/>
      <c r="H496" s="247">
        <v>16.969999999999999</v>
      </c>
      <c r="I496" s="248"/>
      <c r="J496" s="243"/>
      <c r="K496" s="243"/>
      <c r="L496" s="249"/>
      <c r="M496" s="250"/>
      <c r="N496" s="251"/>
      <c r="O496" s="251"/>
      <c r="P496" s="251"/>
      <c r="Q496" s="251"/>
      <c r="R496" s="251"/>
      <c r="S496" s="251"/>
      <c r="T496" s="25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3" t="s">
        <v>157</v>
      </c>
      <c r="AU496" s="253" t="s">
        <v>90</v>
      </c>
      <c r="AV496" s="13" t="s">
        <v>90</v>
      </c>
      <c r="AW496" s="13" t="s">
        <v>36</v>
      </c>
      <c r="AX496" s="13" t="s">
        <v>80</v>
      </c>
      <c r="AY496" s="253" t="s">
        <v>148</v>
      </c>
    </row>
    <row r="497" s="13" customFormat="1">
      <c r="A497" s="13"/>
      <c r="B497" s="242"/>
      <c r="C497" s="243"/>
      <c r="D497" s="244" t="s">
        <v>157</v>
      </c>
      <c r="E497" s="245" t="s">
        <v>1</v>
      </c>
      <c r="F497" s="246" t="s">
        <v>308</v>
      </c>
      <c r="G497" s="243"/>
      <c r="H497" s="247">
        <v>74.180000000000007</v>
      </c>
      <c r="I497" s="248"/>
      <c r="J497" s="243"/>
      <c r="K497" s="243"/>
      <c r="L497" s="249"/>
      <c r="M497" s="250"/>
      <c r="N497" s="251"/>
      <c r="O497" s="251"/>
      <c r="P497" s="251"/>
      <c r="Q497" s="251"/>
      <c r="R497" s="251"/>
      <c r="S497" s="251"/>
      <c r="T497" s="25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3" t="s">
        <v>157</v>
      </c>
      <c r="AU497" s="253" t="s">
        <v>90</v>
      </c>
      <c r="AV497" s="13" t="s">
        <v>90</v>
      </c>
      <c r="AW497" s="13" t="s">
        <v>36</v>
      </c>
      <c r="AX497" s="13" t="s">
        <v>80</v>
      </c>
      <c r="AY497" s="253" t="s">
        <v>148</v>
      </c>
    </row>
    <row r="498" s="13" customFormat="1">
      <c r="A498" s="13"/>
      <c r="B498" s="242"/>
      <c r="C498" s="243"/>
      <c r="D498" s="244" t="s">
        <v>157</v>
      </c>
      <c r="E498" s="245" t="s">
        <v>1</v>
      </c>
      <c r="F498" s="246" t="s">
        <v>309</v>
      </c>
      <c r="G498" s="243"/>
      <c r="H498" s="247">
        <v>12.98</v>
      </c>
      <c r="I498" s="248"/>
      <c r="J498" s="243"/>
      <c r="K498" s="243"/>
      <c r="L498" s="249"/>
      <c r="M498" s="250"/>
      <c r="N498" s="251"/>
      <c r="O498" s="251"/>
      <c r="P498" s="251"/>
      <c r="Q498" s="251"/>
      <c r="R498" s="251"/>
      <c r="S498" s="251"/>
      <c r="T498" s="25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3" t="s">
        <v>157</v>
      </c>
      <c r="AU498" s="253" t="s">
        <v>90</v>
      </c>
      <c r="AV498" s="13" t="s">
        <v>90</v>
      </c>
      <c r="AW498" s="13" t="s">
        <v>36</v>
      </c>
      <c r="AX498" s="13" t="s">
        <v>80</v>
      </c>
      <c r="AY498" s="253" t="s">
        <v>148</v>
      </c>
    </row>
    <row r="499" s="13" customFormat="1">
      <c r="A499" s="13"/>
      <c r="B499" s="242"/>
      <c r="C499" s="243"/>
      <c r="D499" s="244" t="s">
        <v>157</v>
      </c>
      <c r="E499" s="245" t="s">
        <v>1</v>
      </c>
      <c r="F499" s="246" t="s">
        <v>311</v>
      </c>
      <c r="G499" s="243"/>
      <c r="H499" s="247">
        <v>5.5899999999999999</v>
      </c>
      <c r="I499" s="248"/>
      <c r="J499" s="243"/>
      <c r="K499" s="243"/>
      <c r="L499" s="249"/>
      <c r="M499" s="250"/>
      <c r="N499" s="251"/>
      <c r="O499" s="251"/>
      <c r="P499" s="251"/>
      <c r="Q499" s="251"/>
      <c r="R499" s="251"/>
      <c r="S499" s="251"/>
      <c r="T499" s="25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3" t="s">
        <v>157</v>
      </c>
      <c r="AU499" s="253" t="s">
        <v>90</v>
      </c>
      <c r="AV499" s="13" t="s">
        <v>90</v>
      </c>
      <c r="AW499" s="13" t="s">
        <v>36</v>
      </c>
      <c r="AX499" s="13" t="s">
        <v>80</v>
      </c>
      <c r="AY499" s="253" t="s">
        <v>148</v>
      </c>
    </row>
    <row r="500" s="13" customFormat="1">
      <c r="A500" s="13"/>
      <c r="B500" s="242"/>
      <c r="C500" s="243"/>
      <c r="D500" s="244" t="s">
        <v>157</v>
      </c>
      <c r="E500" s="245" t="s">
        <v>1</v>
      </c>
      <c r="F500" s="246" t="s">
        <v>312</v>
      </c>
      <c r="G500" s="243"/>
      <c r="H500" s="247">
        <v>4.5499999999999998</v>
      </c>
      <c r="I500" s="248"/>
      <c r="J500" s="243"/>
      <c r="K500" s="243"/>
      <c r="L500" s="249"/>
      <c r="M500" s="250"/>
      <c r="N500" s="251"/>
      <c r="O500" s="251"/>
      <c r="P500" s="251"/>
      <c r="Q500" s="251"/>
      <c r="R500" s="251"/>
      <c r="S500" s="251"/>
      <c r="T500" s="25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3" t="s">
        <v>157</v>
      </c>
      <c r="AU500" s="253" t="s">
        <v>90</v>
      </c>
      <c r="AV500" s="13" t="s">
        <v>90</v>
      </c>
      <c r="AW500" s="13" t="s">
        <v>36</v>
      </c>
      <c r="AX500" s="13" t="s">
        <v>80</v>
      </c>
      <c r="AY500" s="253" t="s">
        <v>148</v>
      </c>
    </row>
    <row r="501" s="13" customFormat="1">
      <c r="A501" s="13"/>
      <c r="B501" s="242"/>
      <c r="C501" s="243"/>
      <c r="D501" s="244" t="s">
        <v>157</v>
      </c>
      <c r="E501" s="245" t="s">
        <v>1</v>
      </c>
      <c r="F501" s="246" t="s">
        <v>267</v>
      </c>
      <c r="G501" s="243"/>
      <c r="H501" s="247">
        <v>24.039999999999999</v>
      </c>
      <c r="I501" s="248"/>
      <c r="J501" s="243"/>
      <c r="K501" s="243"/>
      <c r="L501" s="249"/>
      <c r="M501" s="250"/>
      <c r="N501" s="251"/>
      <c r="O501" s="251"/>
      <c r="P501" s="251"/>
      <c r="Q501" s="251"/>
      <c r="R501" s="251"/>
      <c r="S501" s="251"/>
      <c r="T501" s="25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3" t="s">
        <v>157</v>
      </c>
      <c r="AU501" s="253" t="s">
        <v>90</v>
      </c>
      <c r="AV501" s="13" t="s">
        <v>90</v>
      </c>
      <c r="AW501" s="13" t="s">
        <v>36</v>
      </c>
      <c r="AX501" s="13" t="s">
        <v>80</v>
      </c>
      <c r="AY501" s="253" t="s">
        <v>148</v>
      </c>
    </row>
    <row r="502" s="14" customFormat="1">
      <c r="A502" s="14"/>
      <c r="B502" s="254"/>
      <c r="C502" s="255"/>
      <c r="D502" s="244" t="s">
        <v>157</v>
      </c>
      <c r="E502" s="256" t="s">
        <v>1</v>
      </c>
      <c r="F502" s="257" t="s">
        <v>166</v>
      </c>
      <c r="G502" s="255"/>
      <c r="H502" s="258">
        <v>138.31</v>
      </c>
      <c r="I502" s="259"/>
      <c r="J502" s="255"/>
      <c r="K502" s="255"/>
      <c r="L502" s="260"/>
      <c r="M502" s="261"/>
      <c r="N502" s="262"/>
      <c r="O502" s="262"/>
      <c r="P502" s="262"/>
      <c r="Q502" s="262"/>
      <c r="R502" s="262"/>
      <c r="S502" s="262"/>
      <c r="T502" s="26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4" t="s">
        <v>157</v>
      </c>
      <c r="AU502" s="264" t="s">
        <v>90</v>
      </c>
      <c r="AV502" s="14" t="s">
        <v>155</v>
      </c>
      <c r="AW502" s="14" t="s">
        <v>36</v>
      </c>
      <c r="AX502" s="14" t="s">
        <v>88</v>
      </c>
      <c r="AY502" s="264" t="s">
        <v>148</v>
      </c>
    </row>
    <row r="503" s="2" customFormat="1" ht="24.15" customHeight="1">
      <c r="A503" s="39"/>
      <c r="B503" s="40"/>
      <c r="C503" s="228" t="s">
        <v>635</v>
      </c>
      <c r="D503" s="228" t="s">
        <v>151</v>
      </c>
      <c r="E503" s="229" t="s">
        <v>636</v>
      </c>
      <c r="F503" s="230" t="s">
        <v>637</v>
      </c>
      <c r="G503" s="231" t="s">
        <v>161</v>
      </c>
      <c r="H503" s="232">
        <v>138.31</v>
      </c>
      <c r="I503" s="233"/>
      <c r="J503" s="234">
        <f>ROUND(I503*H503,2)</f>
        <v>0</v>
      </c>
      <c r="K503" s="235"/>
      <c r="L503" s="45"/>
      <c r="M503" s="236" t="s">
        <v>1</v>
      </c>
      <c r="N503" s="237" t="s">
        <v>45</v>
      </c>
      <c r="O503" s="92"/>
      <c r="P503" s="238">
        <f>O503*H503</f>
        <v>0</v>
      </c>
      <c r="Q503" s="238">
        <v>0.0044999999999999997</v>
      </c>
      <c r="R503" s="238">
        <f>Q503*H503</f>
        <v>0.62239499999999992</v>
      </c>
      <c r="S503" s="238">
        <v>0</v>
      </c>
      <c r="T503" s="23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0" t="s">
        <v>279</v>
      </c>
      <c r="AT503" s="240" t="s">
        <v>151</v>
      </c>
      <c r="AU503" s="240" t="s">
        <v>90</v>
      </c>
      <c r="AY503" s="18" t="s">
        <v>148</v>
      </c>
      <c r="BE503" s="241">
        <f>IF(N503="základní",J503,0)</f>
        <v>0</v>
      </c>
      <c r="BF503" s="241">
        <f>IF(N503="snížená",J503,0)</f>
        <v>0</v>
      </c>
      <c r="BG503" s="241">
        <f>IF(N503="zákl. přenesená",J503,0)</f>
        <v>0</v>
      </c>
      <c r="BH503" s="241">
        <f>IF(N503="sníž. přenesená",J503,0)</f>
        <v>0</v>
      </c>
      <c r="BI503" s="241">
        <f>IF(N503="nulová",J503,0)</f>
        <v>0</v>
      </c>
      <c r="BJ503" s="18" t="s">
        <v>88</v>
      </c>
      <c r="BK503" s="241">
        <f>ROUND(I503*H503,2)</f>
        <v>0</v>
      </c>
      <c r="BL503" s="18" t="s">
        <v>279</v>
      </c>
      <c r="BM503" s="240" t="s">
        <v>638</v>
      </c>
    </row>
    <row r="504" s="13" customFormat="1">
      <c r="A504" s="13"/>
      <c r="B504" s="242"/>
      <c r="C504" s="243"/>
      <c r="D504" s="244" t="s">
        <v>157</v>
      </c>
      <c r="E504" s="245" t="s">
        <v>1</v>
      </c>
      <c r="F504" s="246" t="s">
        <v>182</v>
      </c>
      <c r="G504" s="243"/>
      <c r="H504" s="247">
        <v>16.969999999999999</v>
      </c>
      <c r="I504" s="248"/>
      <c r="J504" s="243"/>
      <c r="K504" s="243"/>
      <c r="L504" s="249"/>
      <c r="M504" s="250"/>
      <c r="N504" s="251"/>
      <c r="O504" s="251"/>
      <c r="P504" s="251"/>
      <c r="Q504" s="251"/>
      <c r="R504" s="251"/>
      <c r="S504" s="251"/>
      <c r="T504" s="25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3" t="s">
        <v>157</v>
      </c>
      <c r="AU504" s="253" t="s">
        <v>90</v>
      </c>
      <c r="AV504" s="13" t="s">
        <v>90</v>
      </c>
      <c r="AW504" s="13" t="s">
        <v>36</v>
      </c>
      <c r="AX504" s="13" t="s">
        <v>80</v>
      </c>
      <c r="AY504" s="253" t="s">
        <v>148</v>
      </c>
    </row>
    <row r="505" s="13" customFormat="1">
      <c r="A505" s="13"/>
      <c r="B505" s="242"/>
      <c r="C505" s="243"/>
      <c r="D505" s="244" t="s">
        <v>157</v>
      </c>
      <c r="E505" s="245" t="s">
        <v>1</v>
      </c>
      <c r="F505" s="246" t="s">
        <v>308</v>
      </c>
      <c r="G505" s="243"/>
      <c r="H505" s="247">
        <v>74.180000000000007</v>
      </c>
      <c r="I505" s="248"/>
      <c r="J505" s="243"/>
      <c r="K505" s="243"/>
      <c r="L505" s="249"/>
      <c r="M505" s="250"/>
      <c r="N505" s="251"/>
      <c r="O505" s="251"/>
      <c r="P505" s="251"/>
      <c r="Q505" s="251"/>
      <c r="R505" s="251"/>
      <c r="S505" s="251"/>
      <c r="T505" s="25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3" t="s">
        <v>157</v>
      </c>
      <c r="AU505" s="253" t="s">
        <v>90</v>
      </c>
      <c r="AV505" s="13" t="s">
        <v>90</v>
      </c>
      <c r="AW505" s="13" t="s">
        <v>36</v>
      </c>
      <c r="AX505" s="13" t="s">
        <v>80</v>
      </c>
      <c r="AY505" s="253" t="s">
        <v>148</v>
      </c>
    </row>
    <row r="506" s="13" customFormat="1">
      <c r="A506" s="13"/>
      <c r="B506" s="242"/>
      <c r="C506" s="243"/>
      <c r="D506" s="244" t="s">
        <v>157</v>
      </c>
      <c r="E506" s="245" t="s">
        <v>1</v>
      </c>
      <c r="F506" s="246" t="s">
        <v>309</v>
      </c>
      <c r="G506" s="243"/>
      <c r="H506" s="247">
        <v>12.98</v>
      </c>
      <c r="I506" s="248"/>
      <c r="J506" s="243"/>
      <c r="K506" s="243"/>
      <c r="L506" s="249"/>
      <c r="M506" s="250"/>
      <c r="N506" s="251"/>
      <c r="O506" s="251"/>
      <c r="P506" s="251"/>
      <c r="Q506" s="251"/>
      <c r="R506" s="251"/>
      <c r="S506" s="251"/>
      <c r="T506" s="25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3" t="s">
        <v>157</v>
      </c>
      <c r="AU506" s="253" t="s">
        <v>90</v>
      </c>
      <c r="AV506" s="13" t="s">
        <v>90</v>
      </c>
      <c r="AW506" s="13" t="s">
        <v>36</v>
      </c>
      <c r="AX506" s="13" t="s">
        <v>80</v>
      </c>
      <c r="AY506" s="253" t="s">
        <v>148</v>
      </c>
    </row>
    <row r="507" s="13" customFormat="1">
      <c r="A507" s="13"/>
      <c r="B507" s="242"/>
      <c r="C507" s="243"/>
      <c r="D507" s="244" t="s">
        <v>157</v>
      </c>
      <c r="E507" s="245" t="s">
        <v>1</v>
      </c>
      <c r="F507" s="246" t="s">
        <v>311</v>
      </c>
      <c r="G507" s="243"/>
      <c r="H507" s="247">
        <v>5.5899999999999999</v>
      </c>
      <c r="I507" s="248"/>
      <c r="J507" s="243"/>
      <c r="K507" s="243"/>
      <c r="L507" s="249"/>
      <c r="M507" s="250"/>
      <c r="N507" s="251"/>
      <c r="O507" s="251"/>
      <c r="P507" s="251"/>
      <c r="Q507" s="251"/>
      <c r="R507" s="251"/>
      <c r="S507" s="251"/>
      <c r="T507" s="25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3" t="s">
        <v>157</v>
      </c>
      <c r="AU507" s="253" t="s">
        <v>90</v>
      </c>
      <c r="AV507" s="13" t="s">
        <v>90</v>
      </c>
      <c r="AW507" s="13" t="s">
        <v>36</v>
      </c>
      <c r="AX507" s="13" t="s">
        <v>80</v>
      </c>
      <c r="AY507" s="253" t="s">
        <v>148</v>
      </c>
    </row>
    <row r="508" s="13" customFormat="1">
      <c r="A508" s="13"/>
      <c r="B508" s="242"/>
      <c r="C508" s="243"/>
      <c r="D508" s="244" t="s">
        <v>157</v>
      </c>
      <c r="E508" s="245" t="s">
        <v>1</v>
      </c>
      <c r="F508" s="246" t="s">
        <v>312</v>
      </c>
      <c r="G508" s="243"/>
      <c r="H508" s="247">
        <v>4.5499999999999998</v>
      </c>
      <c r="I508" s="248"/>
      <c r="J508" s="243"/>
      <c r="K508" s="243"/>
      <c r="L508" s="249"/>
      <c r="M508" s="250"/>
      <c r="N508" s="251"/>
      <c r="O508" s="251"/>
      <c r="P508" s="251"/>
      <c r="Q508" s="251"/>
      <c r="R508" s="251"/>
      <c r="S508" s="251"/>
      <c r="T508" s="25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3" t="s">
        <v>157</v>
      </c>
      <c r="AU508" s="253" t="s">
        <v>90</v>
      </c>
      <c r="AV508" s="13" t="s">
        <v>90</v>
      </c>
      <c r="AW508" s="13" t="s">
        <v>36</v>
      </c>
      <c r="AX508" s="13" t="s">
        <v>80</v>
      </c>
      <c r="AY508" s="253" t="s">
        <v>148</v>
      </c>
    </row>
    <row r="509" s="13" customFormat="1">
      <c r="A509" s="13"/>
      <c r="B509" s="242"/>
      <c r="C509" s="243"/>
      <c r="D509" s="244" t="s">
        <v>157</v>
      </c>
      <c r="E509" s="245" t="s">
        <v>1</v>
      </c>
      <c r="F509" s="246" t="s">
        <v>267</v>
      </c>
      <c r="G509" s="243"/>
      <c r="H509" s="247">
        <v>24.039999999999999</v>
      </c>
      <c r="I509" s="248"/>
      <c r="J509" s="243"/>
      <c r="K509" s="243"/>
      <c r="L509" s="249"/>
      <c r="M509" s="250"/>
      <c r="N509" s="251"/>
      <c r="O509" s="251"/>
      <c r="P509" s="251"/>
      <c r="Q509" s="251"/>
      <c r="R509" s="251"/>
      <c r="S509" s="251"/>
      <c r="T509" s="25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3" t="s">
        <v>157</v>
      </c>
      <c r="AU509" s="253" t="s">
        <v>90</v>
      </c>
      <c r="AV509" s="13" t="s">
        <v>90</v>
      </c>
      <c r="AW509" s="13" t="s">
        <v>36</v>
      </c>
      <c r="AX509" s="13" t="s">
        <v>80</v>
      </c>
      <c r="AY509" s="253" t="s">
        <v>148</v>
      </c>
    </row>
    <row r="510" s="14" customFormat="1">
      <c r="A510" s="14"/>
      <c r="B510" s="254"/>
      <c r="C510" s="255"/>
      <c r="D510" s="244" t="s">
        <v>157</v>
      </c>
      <c r="E510" s="256" t="s">
        <v>1</v>
      </c>
      <c r="F510" s="257" t="s">
        <v>166</v>
      </c>
      <c r="G510" s="255"/>
      <c r="H510" s="258">
        <v>138.31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4" t="s">
        <v>157</v>
      </c>
      <c r="AU510" s="264" t="s">
        <v>90</v>
      </c>
      <c r="AV510" s="14" t="s">
        <v>155</v>
      </c>
      <c r="AW510" s="14" t="s">
        <v>36</v>
      </c>
      <c r="AX510" s="14" t="s">
        <v>88</v>
      </c>
      <c r="AY510" s="264" t="s">
        <v>148</v>
      </c>
    </row>
    <row r="511" s="2" customFormat="1" ht="24.15" customHeight="1">
      <c r="A511" s="39"/>
      <c r="B511" s="40"/>
      <c r="C511" s="228" t="s">
        <v>639</v>
      </c>
      <c r="D511" s="228" t="s">
        <v>151</v>
      </c>
      <c r="E511" s="229" t="s">
        <v>640</v>
      </c>
      <c r="F511" s="230" t="s">
        <v>641</v>
      </c>
      <c r="G511" s="231" t="s">
        <v>161</v>
      </c>
      <c r="H511" s="232">
        <v>138.31</v>
      </c>
      <c r="I511" s="233"/>
      <c r="J511" s="234">
        <f>ROUND(I511*H511,2)</f>
        <v>0</v>
      </c>
      <c r="K511" s="235"/>
      <c r="L511" s="45"/>
      <c r="M511" s="236" t="s">
        <v>1</v>
      </c>
      <c r="N511" s="237" t="s">
        <v>45</v>
      </c>
      <c r="O511" s="92"/>
      <c r="P511" s="238">
        <f>O511*H511</f>
        <v>0</v>
      </c>
      <c r="Q511" s="238">
        <v>0.00020000000000000001</v>
      </c>
      <c r="R511" s="238">
        <f>Q511*H511</f>
        <v>0.027662000000000003</v>
      </c>
      <c r="S511" s="238">
        <v>0</v>
      </c>
      <c r="T511" s="23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0" t="s">
        <v>279</v>
      </c>
      <c r="AT511" s="240" t="s">
        <v>151</v>
      </c>
      <c r="AU511" s="240" t="s">
        <v>90</v>
      </c>
      <c r="AY511" s="18" t="s">
        <v>148</v>
      </c>
      <c r="BE511" s="241">
        <f>IF(N511="základní",J511,0)</f>
        <v>0</v>
      </c>
      <c r="BF511" s="241">
        <f>IF(N511="snížená",J511,0)</f>
        <v>0</v>
      </c>
      <c r="BG511" s="241">
        <f>IF(N511="zákl. přenesená",J511,0)</f>
        <v>0</v>
      </c>
      <c r="BH511" s="241">
        <f>IF(N511="sníž. přenesená",J511,0)</f>
        <v>0</v>
      </c>
      <c r="BI511" s="241">
        <f>IF(N511="nulová",J511,0)</f>
        <v>0</v>
      </c>
      <c r="BJ511" s="18" t="s">
        <v>88</v>
      </c>
      <c r="BK511" s="241">
        <f>ROUND(I511*H511,2)</f>
        <v>0</v>
      </c>
      <c r="BL511" s="18" t="s">
        <v>279</v>
      </c>
      <c r="BM511" s="240" t="s">
        <v>642</v>
      </c>
    </row>
    <row r="512" s="13" customFormat="1">
      <c r="A512" s="13"/>
      <c r="B512" s="242"/>
      <c r="C512" s="243"/>
      <c r="D512" s="244" t="s">
        <v>157</v>
      </c>
      <c r="E512" s="245" t="s">
        <v>1</v>
      </c>
      <c r="F512" s="246" t="s">
        <v>182</v>
      </c>
      <c r="G512" s="243"/>
      <c r="H512" s="247">
        <v>16.969999999999999</v>
      </c>
      <c r="I512" s="248"/>
      <c r="J512" s="243"/>
      <c r="K512" s="243"/>
      <c r="L512" s="249"/>
      <c r="M512" s="250"/>
      <c r="N512" s="251"/>
      <c r="O512" s="251"/>
      <c r="P512" s="251"/>
      <c r="Q512" s="251"/>
      <c r="R512" s="251"/>
      <c r="S512" s="251"/>
      <c r="T512" s="25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3" t="s">
        <v>157</v>
      </c>
      <c r="AU512" s="253" t="s">
        <v>90</v>
      </c>
      <c r="AV512" s="13" t="s">
        <v>90</v>
      </c>
      <c r="AW512" s="13" t="s">
        <v>36</v>
      </c>
      <c r="AX512" s="13" t="s">
        <v>80</v>
      </c>
      <c r="AY512" s="253" t="s">
        <v>148</v>
      </c>
    </row>
    <row r="513" s="13" customFormat="1">
      <c r="A513" s="13"/>
      <c r="B513" s="242"/>
      <c r="C513" s="243"/>
      <c r="D513" s="244" t="s">
        <v>157</v>
      </c>
      <c r="E513" s="245" t="s">
        <v>1</v>
      </c>
      <c r="F513" s="246" t="s">
        <v>308</v>
      </c>
      <c r="G513" s="243"/>
      <c r="H513" s="247">
        <v>74.180000000000007</v>
      </c>
      <c r="I513" s="248"/>
      <c r="J513" s="243"/>
      <c r="K513" s="243"/>
      <c r="L513" s="249"/>
      <c r="M513" s="250"/>
      <c r="N513" s="251"/>
      <c r="O513" s="251"/>
      <c r="P513" s="251"/>
      <c r="Q513" s="251"/>
      <c r="R513" s="251"/>
      <c r="S513" s="251"/>
      <c r="T513" s="25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3" t="s">
        <v>157</v>
      </c>
      <c r="AU513" s="253" t="s">
        <v>90</v>
      </c>
      <c r="AV513" s="13" t="s">
        <v>90</v>
      </c>
      <c r="AW513" s="13" t="s">
        <v>36</v>
      </c>
      <c r="AX513" s="13" t="s">
        <v>80</v>
      </c>
      <c r="AY513" s="253" t="s">
        <v>148</v>
      </c>
    </row>
    <row r="514" s="13" customFormat="1">
      <c r="A514" s="13"/>
      <c r="B514" s="242"/>
      <c r="C514" s="243"/>
      <c r="D514" s="244" t="s">
        <v>157</v>
      </c>
      <c r="E514" s="245" t="s">
        <v>1</v>
      </c>
      <c r="F514" s="246" t="s">
        <v>309</v>
      </c>
      <c r="G514" s="243"/>
      <c r="H514" s="247">
        <v>12.98</v>
      </c>
      <c r="I514" s="248"/>
      <c r="J514" s="243"/>
      <c r="K514" s="243"/>
      <c r="L514" s="249"/>
      <c r="M514" s="250"/>
      <c r="N514" s="251"/>
      <c r="O514" s="251"/>
      <c r="P514" s="251"/>
      <c r="Q514" s="251"/>
      <c r="R514" s="251"/>
      <c r="S514" s="251"/>
      <c r="T514" s="25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3" t="s">
        <v>157</v>
      </c>
      <c r="AU514" s="253" t="s">
        <v>90</v>
      </c>
      <c r="AV514" s="13" t="s">
        <v>90</v>
      </c>
      <c r="AW514" s="13" t="s">
        <v>36</v>
      </c>
      <c r="AX514" s="13" t="s">
        <v>80</v>
      </c>
      <c r="AY514" s="253" t="s">
        <v>148</v>
      </c>
    </row>
    <row r="515" s="13" customFormat="1">
      <c r="A515" s="13"/>
      <c r="B515" s="242"/>
      <c r="C515" s="243"/>
      <c r="D515" s="244" t="s">
        <v>157</v>
      </c>
      <c r="E515" s="245" t="s">
        <v>1</v>
      </c>
      <c r="F515" s="246" t="s">
        <v>311</v>
      </c>
      <c r="G515" s="243"/>
      <c r="H515" s="247">
        <v>5.5899999999999999</v>
      </c>
      <c r="I515" s="248"/>
      <c r="J515" s="243"/>
      <c r="K515" s="243"/>
      <c r="L515" s="249"/>
      <c r="M515" s="250"/>
      <c r="N515" s="251"/>
      <c r="O515" s="251"/>
      <c r="P515" s="251"/>
      <c r="Q515" s="251"/>
      <c r="R515" s="251"/>
      <c r="S515" s="251"/>
      <c r="T515" s="25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3" t="s">
        <v>157</v>
      </c>
      <c r="AU515" s="253" t="s">
        <v>90</v>
      </c>
      <c r="AV515" s="13" t="s">
        <v>90</v>
      </c>
      <c r="AW515" s="13" t="s">
        <v>36</v>
      </c>
      <c r="AX515" s="13" t="s">
        <v>80</v>
      </c>
      <c r="AY515" s="253" t="s">
        <v>148</v>
      </c>
    </row>
    <row r="516" s="13" customFormat="1">
      <c r="A516" s="13"/>
      <c r="B516" s="242"/>
      <c r="C516" s="243"/>
      <c r="D516" s="244" t="s">
        <v>157</v>
      </c>
      <c r="E516" s="245" t="s">
        <v>1</v>
      </c>
      <c r="F516" s="246" t="s">
        <v>312</v>
      </c>
      <c r="G516" s="243"/>
      <c r="H516" s="247">
        <v>4.5499999999999998</v>
      </c>
      <c r="I516" s="248"/>
      <c r="J516" s="243"/>
      <c r="K516" s="243"/>
      <c r="L516" s="249"/>
      <c r="M516" s="250"/>
      <c r="N516" s="251"/>
      <c r="O516" s="251"/>
      <c r="P516" s="251"/>
      <c r="Q516" s="251"/>
      <c r="R516" s="251"/>
      <c r="S516" s="251"/>
      <c r="T516" s="25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3" t="s">
        <v>157</v>
      </c>
      <c r="AU516" s="253" t="s">
        <v>90</v>
      </c>
      <c r="AV516" s="13" t="s">
        <v>90</v>
      </c>
      <c r="AW516" s="13" t="s">
        <v>36</v>
      </c>
      <c r="AX516" s="13" t="s">
        <v>80</v>
      </c>
      <c r="AY516" s="253" t="s">
        <v>148</v>
      </c>
    </row>
    <row r="517" s="13" customFormat="1">
      <c r="A517" s="13"/>
      <c r="B517" s="242"/>
      <c r="C517" s="243"/>
      <c r="D517" s="244" t="s">
        <v>157</v>
      </c>
      <c r="E517" s="245" t="s">
        <v>1</v>
      </c>
      <c r="F517" s="246" t="s">
        <v>267</v>
      </c>
      <c r="G517" s="243"/>
      <c r="H517" s="247">
        <v>24.039999999999999</v>
      </c>
      <c r="I517" s="248"/>
      <c r="J517" s="243"/>
      <c r="K517" s="243"/>
      <c r="L517" s="249"/>
      <c r="M517" s="250"/>
      <c r="N517" s="251"/>
      <c r="O517" s="251"/>
      <c r="P517" s="251"/>
      <c r="Q517" s="251"/>
      <c r="R517" s="251"/>
      <c r="S517" s="251"/>
      <c r="T517" s="25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3" t="s">
        <v>157</v>
      </c>
      <c r="AU517" s="253" t="s">
        <v>90</v>
      </c>
      <c r="AV517" s="13" t="s">
        <v>90</v>
      </c>
      <c r="AW517" s="13" t="s">
        <v>36</v>
      </c>
      <c r="AX517" s="13" t="s">
        <v>80</v>
      </c>
      <c r="AY517" s="253" t="s">
        <v>148</v>
      </c>
    </row>
    <row r="518" s="14" customFormat="1">
      <c r="A518" s="14"/>
      <c r="B518" s="254"/>
      <c r="C518" s="255"/>
      <c r="D518" s="244" t="s">
        <v>157</v>
      </c>
      <c r="E518" s="256" t="s">
        <v>1</v>
      </c>
      <c r="F518" s="257" t="s">
        <v>166</v>
      </c>
      <c r="G518" s="255"/>
      <c r="H518" s="258">
        <v>138.31</v>
      </c>
      <c r="I518" s="259"/>
      <c r="J518" s="255"/>
      <c r="K518" s="255"/>
      <c r="L518" s="260"/>
      <c r="M518" s="261"/>
      <c r="N518" s="262"/>
      <c r="O518" s="262"/>
      <c r="P518" s="262"/>
      <c r="Q518" s="262"/>
      <c r="R518" s="262"/>
      <c r="S518" s="262"/>
      <c r="T518" s="26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4" t="s">
        <v>157</v>
      </c>
      <c r="AU518" s="264" t="s">
        <v>90</v>
      </c>
      <c r="AV518" s="14" t="s">
        <v>155</v>
      </c>
      <c r="AW518" s="14" t="s">
        <v>36</v>
      </c>
      <c r="AX518" s="14" t="s">
        <v>88</v>
      </c>
      <c r="AY518" s="264" t="s">
        <v>148</v>
      </c>
    </row>
    <row r="519" s="2" customFormat="1" ht="16.5" customHeight="1">
      <c r="A519" s="39"/>
      <c r="B519" s="40"/>
      <c r="C519" s="228" t="s">
        <v>643</v>
      </c>
      <c r="D519" s="228" t="s">
        <v>151</v>
      </c>
      <c r="E519" s="229" t="s">
        <v>644</v>
      </c>
      <c r="F519" s="230" t="s">
        <v>645</v>
      </c>
      <c r="G519" s="231" t="s">
        <v>161</v>
      </c>
      <c r="H519" s="232">
        <v>40.090000000000003</v>
      </c>
      <c r="I519" s="233"/>
      <c r="J519" s="234">
        <f>ROUND(I519*H519,2)</f>
        <v>0</v>
      </c>
      <c r="K519" s="235"/>
      <c r="L519" s="45"/>
      <c r="M519" s="236" t="s">
        <v>1</v>
      </c>
      <c r="N519" s="237" t="s">
        <v>45</v>
      </c>
      <c r="O519" s="92"/>
      <c r="P519" s="238">
        <f>O519*H519</f>
        <v>0</v>
      </c>
      <c r="Q519" s="238">
        <v>0.00029999999999999997</v>
      </c>
      <c r="R519" s="238">
        <f>Q519*H519</f>
        <v>0.012027</v>
      </c>
      <c r="S519" s="238">
        <v>0</v>
      </c>
      <c r="T519" s="23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0" t="s">
        <v>279</v>
      </c>
      <c r="AT519" s="240" t="s">
        <v>151</v>
      </c>
      <c r="AU519" s="240" t="s">
        <v>90</v>
      </c>
      <c r="AY519" s="18" t="s">
        <v>148</v>
      </c>
      <c r="BE519" s="241">
        <f>IF(N519="základní",J519,0)</f>
        <v>0</v>
      </c>
      <c r="BF519" s="241">
        <f>IF(N519="snížená",J519,0)</f>
        <v>0</v>
      </c>
      <c r="BG519" s="241">
        <f>IF(N519="zákl. přenesená",J519,0)</f>
        <v>0</v>
      </c>
      <c r="BH519" s="241">
        <f>IF(N519="sníž. přenesená",J519,0)</f>
        <v>0</v>
      </c>
      <c r="BI519" s="241">
        <f>IF(N519="nulová",J519,0)</f>
        <v>0</v>
      </c>
      <c r="BJ519" s="18" t="s">
        <v>88</v>
      </c>
      <c r="BK519" s="241">
        <f>ROUND(I519*H519,2)</f>
        <v>0</v>
      </c>
      <c r="BL519" s="18" t="s">
        <v>279</v>
      </c>
      <c r="BM519" s="240" t="s">
        <v>646</v>
      </c>
    </row>
    <row r="520" s="15" customFormat="1">
      <c r="A520" s="15"/>
      <c r="B520" s="265"/>
      <c r="C520" s="266"/>
      <c r="D520" s="244" t="s">
        <v>157</v>
      </c>
      <c r="E520" s="267" t="s">
        <v>1</v>
      </c>
      <c r="F520" s="268" t="s">
        <v>647</v>
      </c>
      <c r="G520" s="266"/>
      <c r="H520" s="267" t="s">
        <v>1</v>
      </c>
      <c r="I520" s="269"/>
      <c r="J520" s="266"/>
      <c r="K520" s="266"/>
      <c r="L520" s="270"/>
      <c r="M520" s="271"/>
      <c r="N520" s="272"/>
      <c r="O520" s="272"/>
      <c r="P520" s="272"/>
      <c r="Q520" s="272"/>
      <c r="R520" s="272"/>
      <c r="S520" s="272"/>
      <c r="T520" s="27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4" t="s">
        <v>157</v>
      </c>
      <c r="AU520" s="274" t="s">
        <v>90</v>
      </c>
      <c r="AV520" s="15" t="s">
        <v>88</v>
      </c>
      <c r="AW520" s="15" t="s">
        <v>36</v>
      </c>
      <c r="AX520" s="15" t="s">
        <v>80</v>
      </c>
      <c r="AY520" s="274" t="s">
        <v>148</v>
      </c>
    </row>
    <row r="521" s="13" customFormat="1">
      <c r="A521" s="13"/>
      <c r="B521" s="242"/>
      <c r="C521" s="243"/>
      <c r="D521" s="244" t="s">
        <v>157</v>
      </c>
      <c r="E521" s="245" t="s">
        <v>1</v>
      </c>
      <c r="F521" s="246" t="s">
        <v>182</v>
      </c>
      <c r="G521" s="243"/>
      <c r="H521" s="247">
        <v>16.969999999999999</v>
      </c>
      <c r="I521" s="248"/>
      <c r="J521" s="243"/>
      <c r="K521" s="243"/>
      <c r="L521" s="249"/>
      <c r="M521" s="250"/>
      <c r="N521" s="251"/>
      <c r="O521" s="251"/>
      <c r="P521" s="251"/>
      <c r="Q521" s="251"/>
      <c r="R521" s="251"/>
      <c r="S521" s="251"/>
      <c r="T521" s="25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3" t="s">
        <v>157</v>
      </c>
      <c r="AU521" s="253" t="s">
        <v>90</v>
      </c>
      <c r="AV521" s="13" t="s">
        <v>90</v>
      </c>
      <c r="AW521" s="13" t="s">
        <v>36</v>
      </c>
      <c r="AX521" s="13" t="s">
        <v>80</v>
      </c>
      <c r="AY521" s="253" t="s">
        <v>148</v>
      </c>
    </row>
    <row r="522" s="13" customFormat="1">
      <c r="A522" s="13"/>
      <c r="B522" s="242"/>
      <c r="C522" s="243"/>
      <c r="D522" s="244" t="s">
        <v>157</v>
      </c>
      <c r="E522" s="245" t="s">
        <v>1</v>
      </c>
      <c r="F522" s="246" t="s">
        <v>309</v>
      </c>
      <c r="G522" s="243"/>
      <c r="H522" s="247">
        <v>12.98</v>
      </c>
      <c r="I522" s="248"/>
      <c r="J522" s="243"/>
      <c r="K522" s="243"/>
      <c r="L522" s="249"/>
      <c r="M522" s="250"/>
      <c r="N522" s="251"/>
      <c r="O522" s="251"/>
      <c r="P522" s="251"/>
      <c r="Q522" s="251"/>
      <c r="R522" s="251"/>
      <c r="S522" s="251"/>
      <c r="T522" s="25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3" t="s">
        <v>157</v>
      </c>
      <c r="AU522" s="253" t="s">
        <v>90</v>
      </c>
      <c r="AV522" s="13" t="s">
        <v>90</v>
      </c>
      <c r="AW522" s="13" t="s">
        <v>36</v>
      </c>
      <c r="AX522" s="13" t="s">
        <v>80</v>
      </c>
      <c r="AY522" s="253" t="s">
        <v>148</v>
      </c>
    </row>
    <row r="523" s="13" customFormat="1">
      <c r="A523" s="13"/>
      <c r="B523" s="242"/>
      <c r="C523" s="243"/>
      <c r="D523" s="244" t="s">
        <v>157</v>
      </c>
      <c r="E523" s="245" t="s">
        <v>1</v>
      </c>
      <c r="F523" s="246" t="s">
        <v>311</v>
      </c>
      <c r="G523" s="243"/>
      <c r="H523" s="247">
        <v>5.5899999999999999</v>
      </c>
      <c r="I523" s="248"/>
      <c r="J523" s="243"/>
      <c r="K523" s="243"/>
      <c r="L523" s="249"/>
      <c r="M523" s="250"/>
      <c r="N523" s="251"/>
      <c r="O523" s="251"/>
      <c r="P523" s="251"/>
      <c r="Q523" s="251"/>
      <c r="R523" s="251"/>
      <c r="S523" s="251"/>
      <c r="T523" s="25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3" t="s">
        <v>157</v>
      </c>
      <c r="AU523" s="253" t="s">
        <v>90</v>
      </c>
      <c r="AV523" s="13" t="s">
        <v>90</v>
      </c>
      <c r="AW523" s="13" t="s">
        <v>36</v>
      </c>
      <c r="AX523" s="13" t="s">
        <v>80</v>
      </c>
      <c r="AY523" s="253" t="s">
        <v>148</v>
      </c>
    </row>
    <row r="524" s="13" customFormat="1">
      <c r="A524" s="13"/>
      <c r="B524" s="242"/>
      <c r="C524" s="243"/>
      <c r="D524" s="244" t="s">
        <v>157</v>
      </c>
      <c r="E524" s="245" t="s">
        <v>1</v>
      </c>
      <c r="F524" s="246" t="s">
        <v>312</v>
      </c>
      <c r="G524" s="243"/>
      <c r="H524" s="247">
        <v>4.5499999999999998</v>
      </c>
      <c r="I524" s="248"/>
      <c r="J524" s="243"/>
      <c r="K524" s="243"/>
      <c r="L524" s="249"/>
      <c r="M524" s="250"/>
      <c r="N524" s="251"/>
      <c r="O524" s="251"/>
      <c r="P524" s="251"/>
      <c r="Q524" s="251"/>
      <c r="R524" s="251"/>
      <c r="S524" s="251"/>
      <c r="T524" s="25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3" t="s">
        <v>157</v>
      </c>
      <c r="AU524" s="253" t="s">
        <v>90</v>
      </c>
      <c r="AV524" s="13" t="s">
        <v>90</v>
      </c>
      <c r="AW524" s="13" t="s">
        <v>36</v>
      </c>
      <c r="AX524" s="13" t="s">
        <v>80</v>
      </c>
      <c r="AY524" s="253" t="s">
        <v>148</v>
      </c>
    </row>
    <row r="525" s="14" customFormat="1">
      <c r="A525" s="14"/>
      <c r="B525" s="254"/>
      <c r="C525" s="255"/>
      <c r="D525" s="244" t="s">
        <v>157</v>
      </c>
      <c r="E525" s="256" t="s">
        <v>1</v>
      </c>
      <c r="F525" s="257" t="s">
        <v>166</v>
      </c>
      <c r="G525" s="255"/>
      <c r="H525" s="258">
        <v>40.089999999999996</v>
      </c>
      <c r="I525" s="259"/>
      <c r="J525" s="255"/>
      <c r="K525" s="255"/>
      <c r="L525" s="260"/>
      <c r="M525" s="261"/>
      <c r="N525" s="262"/>
      <c r="O525" s="262"/>
      <c r="P525" s="262"/>
      <c r="Q525" s="262"/>
      <c r="R525" s="262"/>
      <c r="S525" s="262"/>
      <c r="T525" s="26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4" t="s">
        <v>157</v>
      </c>
      <c r="AU525" s="264" t="s">
        <v>90</v>
      </c>
      <c r="AV525" s="14" t="s">
        <v>155</v>
      </c>
      <c r="AW525" s="14" t="s">
        <v>36</v>
      </c>
      <c r="AX525" s="14" t="s">
        <v>88</v>
      </c>
      <c r="AY525" s="264" t="s">
        <v>148</v>
      </c>
    </row>
    <row r="526" s="2" customFormat="1" ht="37.8" customHeight="1">
      <c r="A526" s="39"/>
      <c r="B526" s="40"/>
      <c r="C526" s="286" t="s">
        <v>648</v>
      </c>
      <c r="D526" s="286" t="s">
        <v>274</v>
      </c>
      <c r="E526" s="287" t="s">
        <v>649</v>
      </c>
      <c r="F526" s="288" t="s">
        <v>650</v>
      </c>
      <c r="G526" s="289" t="s">
        <v>161</v>
      </c>
      <c r="H526" s="290">
        <v>48.795000000000002</v>
      </c>
      <c r="I526" s="291"/>
      <c r="J526" s="292">
        <f>ROUND(I526*H526,2)</f>
        <v>0</v>
      </c>
      <c r="K526" s="293"/>
      <c r="L526" s="294"/>
      <c r="M526" s="295" t="s">
        <v>1</v>
      </c>
      <c r="N526" s="296" t="s">
        <v>45</v>
      </c>
      <c r="O526" s="92"/>
      <c r="P526" s="238">
        <f>O526*H526</f>
        <v>0</v>
      </c>
      <c r="Q526" s="238">
        <v>0.0032000000000000002</v>
      </c>
      <c r="R526" s="238">
        <f>Q526*H526</f>
        <v>0.15614400000000001</v>
      </c>
      <c r="S526" s="238">
        <v>0</v>
      </c>
      <c r="T526" s="23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0" t="s">
        <v>380</v>
      </c>
      <c r="AT526" s="240" t="s">
        <v>274</v>
      </c>
      <c r="AU526" s="240" t="s">
        <v>90</v>
      </c>
      <c r="AY526" s="18" t="s">
        <v>148</v>
      </c>
      <c r="BE526" s="241">
        <f>IF(N526="základní",J526,0)</f>
        <v>0</v>
      </c>
      <c r="BF526" s="241">
        <f>IF(N526="snížená",J526,0)</f>
        <v>0</v>
      </c>
      <c r="BG526" s="241">
        <f>IF(N526="zákl. přenesená",J526,0)</f>
        <v>0</v>
      </c>
      <c r="BH526" s="241">
        <f>IF(N526="sníž. přenesená",J526,0)</f>
        <v>0</v>
      </c>
      <c r="BI526" s="241">
        <f>IF(N526="nulová",J526,0)</f>
        <v>0</v>
      </c>
      <c r="BJ526" s="18" t="s">
        <v>88</v>
      </c>
      <c r="BK526" s="241">
        <f>ROUND(I526*H526,2)</f>
        <v>0</v>
      </c>
      <c r="BL526" s="18" t="s">
        <v>279</v>
      </c>
      <c r="BM526" s="240" t="s">
        <v>651</v>
      </c>
    </row>
    <row r="527" s="2" customFormat="1">
      <c r="A527" s="39"/>
      <c r="B527" s="40"/>
      <c r="C527" s="41"/>
      <c r="D527" s="244" t="s">
        <v>454</v>
      </c>
      <c r="E527" s="41"/>
      <c r="F527" s="298" t="s">
        <v>652</v>
      </c>
      <c r="G527" s="41"/>
      <c r="H527" s="41"/>
      <c r="I527" s="299"/>
      <c r="J527" s="41"/>
      <c r="K527" s="41"/>
      <c r="L527" s="45"/>
      <c r="M527" s="300"/>
      <c r="N527" s="301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454</v>
      </c>
      <c r="AU527" s="18" t="s">
        <v>90</v>
      </c>
    </row>
    <row r="528" s="15" customFormat="1">
      <c r="A528" s="15"/>
      <c r="B528" s="265"/>
      <c r="C528" s="266"/>
      <c r="D528" s="244" t="s">
        <v>157</v>
      </c>
      <c r="E528" s="267" t="s">
        <v>1</v>
      </c>
      <c r="F528" s="268" t="s">
        <v>653</v>
      </c>
      <c r="G528" s="266"/>
      <c r="H528" s="267" t="s">
        <v>1</v>
      </c>
      <c r="I528" s="269"/>
      <c r="J528" s="266"/>
      <c r="K528" s="266"/>
      <c r="L528" s="270"/>
      <c r="M528" s="271"/>
      <c r="N528" s="272"/>
      <c r="O528" s="272"/>
      <c r="P528" s="272"/>
      <c r="Q528" s="272"/>
      <c r="R528" s="272"/>
      <c r="S528" s="272"/>
      <c r="T528" s="27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4" t="s">
        <v>157</v>
      </c>
      <c r="AU528" s="274" t="s">
        <v>90</v>
      </c>
      <c r="AV528" s="15" t="s">
        <v>88</v>
      </c>
      <c r="AW528" s="15" t="s">
        <v>36</v>
      </c>
      <c r="AX528" s="15" t="s">
        <v>80</v>
      </c>
      <c r="AY528" s="274" t="s">
        <v>148</v>
      </c>
    </row>
    <row r="529" s="13" customFormat="1">
      <c r="A529" s="13"/>
      <c r="B529" s="242"/>
      <c r="C529" s="243"/>
      <c r="D529" s="244" t="s">
        <v>157</v>
      </c>
      <c r="E529" s="245" t="s">
        <v>1</v>
      </c>
      <c r="F529" s="246" t="s">
        <v>654</v>
      </c>
      <c r="G529" s="243"/>
      <c r="H529" s="247">
        <v>18.667000000000002</v>
      </c>
      <c r="I529" s="248"/>
      <c r="J529" s="243"/>
      <c r="K529" s="243"/>
      <c r="L529" s="249"/>
      <c r="M529" s="250"/>
      <c r="N529" s="251"/>
      <c r="O529" s="251"/>
      <c r="P529" s="251"/>
      <c r="Q529" s="251"/>
      <c r="R529" s="251"/>
      <c r="S529" s="251"/>
      <c r="T529" s="25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3" t="s">
        <v>157</v>
      </c>
      <c r="AU529" s="253" t="s">
        <v>90</v>
      </c>
      <c r="AV529" s="13" t="s">
        <v>90</v>
      </c>
      <c r="AW529" s="13" t="s">
        <v>36</v>
      </c>
      <c r="AX529" s="13" t="s">
        <v>80</v>
      </c>
      <c r="AY529" s="253" t="s">
        <v>148</v>
      </c>
    </row>
    <row r="530" s="13" customFormat="1">
      <c r="A530" s="13"/>
      <c r="B530" s="242"/>
      <c r="C530" s="243"/>
      <c r="D530" s="244" t="s">
        <v>157</v>
      </c>
      <c r="E530" s="245" t="s">
        <v>1</v>
      </c>
      <c r="F530" s="246" t="s">
        <v>655</v>
      </c>
      <c r="G530" s="243"/>
      <c r="H530" s="247">
        <v>14.278000000000001</v>
      </c>
      <c r="I530" s="248"/>
      <c r="J530" s="243"/>
      <c r="K530" s="243"/>
      <c r="L530" s="249"/>
      <c r="M530" s="250"/>
      <c r="N530" s="251"/>
      <c r="O530" s="251"/>
      <c r="P530" s="251"/>
      <c r="Q530" s="251"/>
      <c r="R530" s="251"/>
      <c r="S530" s="251"/>
      <c r="T530" s="25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3" t="s">
        <v>157</v>
      </c>
      <c r="AU530" s="253" t="s">
        <v>90</v>
      </c>
      <c r="AV530" s="13" t="s">
        <v>90</v>
      </c>
      <c r="AW530" s="13" t="s">
        <v>36</v>
      </c>
      <c r="AX530" s="13" t="s">
        <v>80</v>
      </c>
      <c r="AY530" s="253" t="s">
        <v>148</v>
      </c>
    </row>
    <row r="531" s="13" customFormat="1">
      <c r="A531" s="13"/>
      <c r="B531" s="242"/>
      <c r="C531" s="243"/>
      <c r="D531" s="244" t="s">
        <v>157</v>
      </c>
      <c r="E531" s="245" t="s">
        <v>1</v>
      </c>
      <c r="F531" s="246" t="s">
        <v>656</v>
      </c>
      <c r="G531" s="243"/>
      <c r="H531" s="247">
        <v>6.149</v>
      </c>
      <c r="I531" s="248"/>
      <c r="J531" s="243"/>
      <c r="K531" s="243"/>
      <c r="L531" s="249"/>
      <c r="M531" s="250"/>
      <c r="N531" s="251"/>
      <c r="O531" s="251"/>
      <c r="P531" s="251"/>
      <c r="Q531" s="251"/>
      <c r="R531" s="251"/>
      <c r="S531" s="251"/>
      <c r="T531" s="25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3" t="s">
        <v>157</v>
      </c>
      <c r="AU531" s="253" t="s">
        <v>90</v>
      </c>
      <c r="AV531" s="13" t="s">
        <v>90</v>
      </c>
      <c r="AW531" s="13" t="s">
        <v>36</v>
      </c>
      <c r="AX531" s="13" t="s">
        <v>80</v>
      </c>
      <c r="AY531" s="253" t="s">
        <v>148</v>
      </c>
    </row>
    <row r="532" s="13" customFormat="1">
      <c r="A532" s="13"/>
      <c r="B532" s="242"/>
      <c r="C532" s="243"/>
      <c r="D532" s="244" t="s">
        <v>157</v>
      </c>
      <c r="E532" s="245" t="s">
        <v>1</v>
      </c>
      <c r="F532" s="246" t="s">
        <v>657</v>
      </c>
      <c r="G532" s="243"/>
      <c r="H532" s="247">
        <v>5.0049999999999999</v>
      </c>
      <c r="I532" s="248"/>
      <c r="J532" s="243"/>
      <c r="K532" s="243"/>
      <c r="L532" s="249"/>
      <c r="M532" s="250"/>
      <c r="N532" s="251"/>
      <c r="O532" s="251"/>
      <c r="P532" s="251"/>
      <c r="Q532" s="251"/>
      <c r="R532" s="251"/>
      <c r="S532" s="251"/>
      <c r="T532" s="25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3" t="s">
        <v>157</v>
      </c>
      <c r="AU532" s="253" t="s">
        <v>90</v>
      </c>
      <c r="AV532" s="13" t="s">
        <v>90</v>
      </c>
      <c r="AW532" s="13" t="s">
        <v>36</v>
      </c>
      <c r="AX532" s="13" t="s">
        <v>80</v>
      </c>
      <c r="AY532" s="253" t="s">
        <v>148</v>
      </c>
    </row>
    <row r="533" s="16" customFormat="1">
      <c r="A533" s="16"/>
      <c r="B533" s="275"/>
      <c r="C533" s="276"/>
      <c r="D533" s="244" t="s">
        <v>157</v>
      </c>
      <c r="E533" s="277" t="s">
        <v>1</v>
      </c>
      <c r="F533" s="278" t="s">
        <v>239</v>
      </c>
      <c r="G533" s="276"/>
      <c r="H533" s="279">
        <v>44.099000000000004</v>
      </c>
      <c r="I533" s="280"/>
      <c r="J533" s="276"/>
      <c r="K533" s="276"/>
      <c r="L533" s="281"/>
      <c r="M533" s="282"/>
      <c r="N533" s="283"/>
      <c r="O533" s="283"/>
      <c r="P533" s="283"/>
      <c r="Q533" s="283"/>
      <c r="R533" s="283"/>
      <c r="S533" s="283"/>
      <c r="T533" s="284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85" t="s">
        <v>157</v>
      </c>
      <c r="AU533" s="285" t="s">
        <v>90</v>
      </c>
      <c r="AV533" s="16" t="s">
        <v>149</v>
      </c>
      <c r="AW533" s="16" t="s">
        <v>36</v>
      </c>
      <c r="AX533" s="16" t="s">
        <v>80</v>
      </c>
      <c r="AY533" s="285" t="s">
        <v>148</v>
      </c>
    </row>
    <row r="534" s="15" customFormat="1">
      <c r="A534" s="15"/>
      <c r="B534" s="265"/>
      <c r="C534" s="266"/>
      <c r="D534" s="244" t="s">
        <v>157</v>
      </c>
      <c r="E534" s="267" t="s">
        <v>1</v>
      </c>
      <c r="F534" s="268" t="s">
        <v>658</v>
      </c>
      <c r="G534" s="266"/>
      <c r="H534" s="267" t="s">
        <v>1</v>
      </c>
      <c r="I534" s="269"/>
      <c r="J534" s="266"/>
      <c r="K534" s="266"/>
      <c r="L534" s="270"/>
      <c r="M534" s="271"/>
      <c r="N534" s="272"/>
      <c r="O534" s="272"/>
      <c r="P534" s="272"/>
      <c r="Q534" s="272"/>
      <c r="R534" s="272"/>
      <c r="S534" s="272"/>
      <c r="T534" s="273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4" t="s">
        <v>157</v>
      </c>
      <c r="AU534" s="274" t="s">
        <v>90</v>
      </c>
      <c r="AV534" s="15" t="s">
        <v>88</v>
      </c>
      <c r="AW534" s="15" t="s">
        <v>36</v>
      </c>
      <c r="AX534" s="15" t="s">
        <v>80</v>
      </c>
      <c r="AY534" s="274" t="s">
        <v>148</v>
      </c>
    </row>
    <row r="535" s="13" customFormat="1">
      <c r="A535" s="13"/>
      <c r="B535" s="242"/>
      <c r="C535" s="243"/>
      <c r="D535" s="244" t="s">
        <v>157</v>
      </c>
      <c r="E535" s="245" t="s">
        <v>1</v>
      </c>
      <c r="F535" s="246" t="s">
        <v>659</v>
      </c>
      <c r="G535" s="243"/>
      <c r="H535" s="247">
        <v>1.494</v>
      </c>
      <c r="I535" s="248"/>
      <c r="J535" s="243"/>
      <c r="K535" s="243"/>
      <c r="L535" s="249"/>
      <c r="M535" s="250"/>
      <c r="N535" s="251"/>
      <c r="O535" s="251"/>
      <c r="P535" s="251"/>
      <c r="Q535" s="251"/>
      <c r="R535" s="251"/>
      <c r="S535" s="251"/>
      <c r="T535" s="25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3" t="s">
        <v>157</v>
      </c>
      <c r="AU535" s="253" t="s">
        <v>90</v>
      </c>
      <c r="AV535" s="13" t="s">
        <v>90</v>
      </c>
      <c r="AW535" s="13" t="s">
        <v>36</v>
      </c>
      <c r="AX535" s="13" t="s">
        <v>80</v>
      </c>
      <c r="AY535" s="253" t="s">
        <v>148</v>
      </c>
    </row>
    <row r="536" s="13" customFormat="1">
      <c r="A536" s="13"/>
      <c r="B536" s="242"/>
      <c r="C536" s="243"/>
      <c r="D536" s="244" t="s">
        <v>157</v>
      </c>
      <c r="E536" s="245" t="s">
        <v>1</v>
      </c>
      <c r="F536" s="246" t="s">
        <v>660</v>
      </c>
      <c r="G536" s="243"/>
      <c r="H536" s="247">
        <v>1.371</v>
      </c>
      <c r="I536" s="248"/>
      <c r="J536" s="243"/>
      <c r="K536" s="243"/>
      <c r="L536" s="249"/>
      <c r="M536" s="250"/>
      <c r="N536" s="251"/>
      <c r="O536" s="251"/>
      <c r="P536" s="251"/>
      <c r="Q536" s="251"/>
      <c r="R536" s="251"/>
      <c r="S536" s="251"/>
      <c r="T536" s="25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3" t="s">
        <v>157</v>
      </c>
      <c r="AU536" s="253" t="s">
        <v>90</v>
      </c>
      <c r="AV536" s="13" t="s">
        <v>90</v>
      </c>
      <c r="AW536" s="13" t="s">
        <v>36</v>
      </c>
      <c r="AX536" s="13" t="s">
        <v>80</v>
      </c>
      <c r="AY536" s="253" t="s">
        <v>148</v>
      </c>
    </row>
    <row r="537" s="13" customFormat="1">
      <c r="A537" s="13"/>
      <c r="B537" s="242"/>
      <c r="C537" s="243"/>
      <c r="D537" s="244" t="s">
        <v>157</v>
      </c>
      <c r="E537" s="245" t="s">
        <v>1</v>
      </c>
      <c r="F537" s="246" t="s">
        <v>661</v>
      </c>
      <c r="G537" s="243"/>
      <c r="H537" s="247">
        <v>0.93700000000000006</v>
      </c>
      <c r="I537" s="248"/>
      <c r="J537" s="243"/>
      <c r="K537" s="243"/>
      <c r="L537" s="249"/>
      <c r="M537" s="250"/>
      <c r="N537" s="251"/>
      <c r="O537" s="251"/>
      <c r="P537" s="251"/>
      <c r="Q537" s="251"/>
      <c r="R537" s="251"/>
      <c r="S537" s="251"/>
      <c r="T537" s="25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3" t="s">
        <v>157</v>
      </c>
      <c r="AU537" s="253" t="s">
        <v>90</v>
      </c>
      <c r="AV537" s="13" t="s">
        <v>90</v>
      </c>
      <c r="AW537" s="13" t="s">
        <v>36</v>
      </c>
      <c r="AX537" s="13" t="s">
        <v>80</v>
      </c>
      <c r="AY537" s="253" t="s">
        <v>148</v>
      </c>
    </row>
    <row r="538" s="13" customFormat="1">
      <c r="A538" s="13"/>
      <c r="B538" s="242"/>
      <c r="C538" s="243"/>
      <c r="D538" s="244" t="s">
        <v>157</v>
      </c>
      <c r="E538" s="245" t="s">
        <v>1</v>
      </c>
      <c r="F538" s="246" t="s">
        <v>662</v>
      </c>
      <c r="G538" s="243"/>
      <c r="H538" s="247">
        <v>0.89400000000000002</v>
      </c>
      <c r="I538" s="248"/>
      <c r="J538" s="243"/>
      <c r="K538" s="243"/>
      <c r="L538" s="249"/>
      <c r="M538" s="250"/>
      <c r="N538" s="251"/>
      <c r="O538" s="251"/>
      <c r="P538" s="251"/>
      <c r="Q538" s="251"/>
      <c r="R538" s="251"/>
      <c r="S538" s="251"/>
      <c r="T538" s="25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3" t="s">
        <v>157</v>
      </c>
      <c r="AU538" s="253" t="s">
        <v>90</v>
      </c>
      <c r="AV538" s="13" t="s">
        <v>90</v>
      </c>
      <c r="AW538" s="13" t="s">
        <v>36</v>
      </c>
      <c r="AX538" s="13" t="s">
        <v>80</v>
      </c>
      <c r="AY538" s="253" t="s">
        <v>148</v>
      </c>
    </row>
    <row r="539" s="14" customFormat="1">
      <c r="A539" s="14"/>
      <c r="B539" s="254"/>
      <c r="C539" s="255"/>
      <c r="D539" s="244" t="s">
        <v>157</v>
      </c>
      <c r="E539" s="256" t="s">
        <v>1</v>
      </c>
      <c r="F539" s="257" t="s">
        <v>166</v>
      </c>
      <c r="G539" s="255"/>
      <c r="H539" s="258">
        <v>48.795000000000002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4" t="s">
        <v>157</v>
      </c>
      <c r="AU539" s="264" t="s">
        <v>90</v>
      </c>
      <c r="AV539" s="14" t="s">
        <v>155</v>
      </c>
      <c r="AW539" s="14" t="s">
        <v>36</v>
      </c>
      <c r="AX539" s="14" t="s">
        <v>88</v>
      </c>
      <c r="AY539" s="264" t="s">
        <v>148</v>
      </c>
    </row>
    <row r="540" s="2" customFormat="1" ht="21.75" customHeight="1">
      <c r="A540" s="39"/>
      <c r="B540" s="40"/>
      <c r="C540" s="228" t="s">
        <v>663</v>
      </c>
      <c r="D540" s="228" t="s">
        <v>151</v>
      </c>
      <c r="E540" s="229" t="s">
        <v>664</v>
      </c>
      <c r="F540" s="230" t="s">
        <v>665</v>
      </c>
      <c r="G540" s="231" t="s">
        <v>161</v>
      </c>
      <c r="H540" s="232">
        <v>98.219999999999999</v>
      </c>
      <c r="I540" s="233"/>
      <c r="J540" s="234">
        <f>ROUND(I540*H540,2)</f>
        <v>0</v>
      </c>
      <c r="K540" s="235"/>
      <c r="L540" s="45"/>
      <c r="M540" s="236" t="s">
        <v>1</v>
      </c>
      <c r="N540" s="237" t="s">
        <v>45</v>
      </c>
      <c r="O540" s="92"/>
      <c r="P540" s="238">
        <f>O540*H540</f>
        <v>0</v>
      </c>
      <c r="Q540" s="238">
        <v>0.00040000000000000002</v>
      </c>
      <c r="R540" s="238">
        <f>Q540*H540</f>
        <v>0.039288000000000003</v>
      </c>
      <c r="S540" s="238">
        <v>0</v>
      </c>
      <c r="T540" s="23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0" t="s">
        <v>279</v>
      </c>
      <c r="AT540" s="240" t="s">
        <v>151</v>
      </c>
      <c r="AU540" s="240" t="s">
        <v>90</v>
      </c>
      <c r="AY540" s="18" t="s">
        <v>148</v>
      </c>
      <c r="BE540" s="241">
        <f>IF(N540="základní",J540,0)</f>
        <v>0</v>
      </c>
      <c r="BF540" s="241">
        <f>IF(N540="snížená",J540,0)</f>
        <v>0</v>
      </c>
      <c r="BG540" s="241">
        <f>IF(N540="zákl. přenesená",J540,0)</f>
        <v>0</v>
      </c>
      <c r="BH540" s="241">
        <f>IF(N540="sníž. přenesená",J540,0)</f>
        <v>0</v>
      </c>
      <c r="BI540" s="241">
        <f>IF(N540="nulová",J540,0)</f>
        <v>0</v>
      </c>
      <c r="BJ540" s="18" t="s">
        <v>88</v>
      </c>
      <c r="BK540" s="241">
        <f>ROUND(I540*H540,2)</f>
        <v>0</v>
      </c>
      <c r="BL540" s="18" t="s">
        <v>279</v>
      </c>
      <c r="BM540" s="240" t="s">
        <v>666</v>
      </c>
    </row>
    <row r="541" s="15" customFormat="1">
      <c r="A541" s="15"/>
      <c r="B541" s="265"/>
      <c r="C541" s="266"/>
      <c r="D541" s="244" t="s">
        <v>157</v>
      </c>
      <c r="E541" s="267" t="s">
        <v>1</v>
      </c>
      <c r="F541" s="268" t="s">
        <v>647</v>
      </c>
      <c r="G541" s="266"/>
      <c r="H541" s="267" t="s">
        <v>1</v>
      </c>
      <c r="I541" s="269"/>
      <c r="J541" s="266"/>
      <c r="K541" s="266"/>
      <c r="L541" s="270"/>
      <c r="M541" s="271"/>
      <c r="N541" s="272"/>
      <c r="O541" s="272"/>
      <c r="P541" s="272"/>
      <c r="Q541" s="272"/>
      <c r="R541" s="272"/>
      <c r="S541" s="272"/>
      <c r="T541" s="273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4" t="s">
        <v>157</v>
      </c>
      <c r="AU541" s="274" t="s">
        <v>90</v>
      </c>
      <c r="AV541" s="15" t="s">
        <v>88</v>
      </c>
      <c r="AW541" s="15" t="s">
        <v>36</v>
      </c>
      <c r="AX541" s="15" t="s">
        <v>80</v>
      </c>
      <c r="AY541" s="274" t="s">
        <v>148</v>
      </c>
    </row>
    <row r="542" s="13" customFormat="1">
      <c r="A542" s="13"/>
      <c r="B542" s="242"/>
      <c r="C542" s="243"/>
      <c r="D542" s="244" t="s">
        <v>157</v>
      </c>
      <c r="E542" s="245" t="s">
        <v>1</v>
      </c>
      <c r="F542" s="246" t="s">
        <v>308</v>
      </c>
      <c r="G542" s="243"/>
      <c r="H542" s="247">
        <v>74.180000000000007</v>
      </c>
      <c r="I542" s="248"/>
      <c r="J542" s="243"/>
      <c r="K542" s="243"/>
      <c r="L542" s="249"/>
      <c r="M542" s="250"/>
      <c r="N542" s="251"/>
      <c r="O542" s="251"/>
      <c r="P542" s="251"/>
      <c r="Q542" s="251"/>
      <c r="R542" s="251"/>
      <c r="S542" s="251"/>
      <c r="T542" s="25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3" t="s">
        <v>157</v>
      </c>
      <c r="AU542" s="253" t="s">
        <v>90</v>
      </c>
      <c r="AV542" s="13" t="s">
        <v>90</v>
      </c>
      <c r="AW542" s="13" t="s">
        <v>36</v>
      </c>
      <c r="AX542" s="13" t="s">
        <v>80</v>
      </c>
      <c r="AY542" s="253" t="s">
        <v>148</v>
      </c>
    </row>
    <row r="543" s="13" customFormat="1">
      <c r="A543" s="13"/>
      <c r="B543" s="242"/>
      <c r="C543" s="243"/>
      <c r="D543" s="244" t="s">
        <v>157</v>
      </c>
      <c r="E543" s="245" t="s">
        <v>1</v>
      </c>
      <c r="F543" s="246" t="s">
        <v>267</v>
      </c>
      <c r="G543" s="243"/>
      <c r="H543" s="247">
        <v>24.039999999999999</v>
      </c>
      <c r="I543" s="248"/>
      <c r="J543" s="243"/>
      <c r="K543" s="243"/>
      <c r="L543" s="249"/>
      <c r="M543" s="250"/>
      <c r="N543" s="251"/>
      <c r="O543" s="251"/>
      <c r="P543" s="251"/>
      <c r="Q543" s="251"/>
      <c r="R543" s="251"/>
      <c r="S543" s="251"/>
      <c r="T543" s="25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3" t="s">
        <v>157</v>
      </c>
      <c r="AU543" s="253" t="s">
        <v>90</v>
      </c>
      <c r="AV543" s="13" t="s">
        <v>90</v>
      </c>
      <c r="AW543" s="13" t="s">
        <v>36</v>
      </c>
      <c r="AX543" s="13" t="s">
        <v>80</v>
      </c>
      <c r="AY543" s="253" t="s">
        <v>148</v>
      </c>
    </row>
    <row r="544" s="14" customFormat="1">
      <c r="A544" s="14"/>
      <c r="B544" s="254"/>
      <c r="C544" s="255"/>
      <c r="D544" s="244" t="s">
        <v>157</v>
      </c>
      <c r="E544" s="256" t="s">
        <v>1</v>
      </c>
      <c r="F544" s="257" t="s">
        <v>166</v>
      </c>
      <c r="G544" s="255"/>
      <c r="H544" s="258">
        <v>98.219999999999999</v>
      </c>
      <c r="I544" s="259"/>
      <c r="J544" s="255"/>
      <c r="K544" s="255"/>
      <c r="L544" s="260"/>
      <c r="M544" s="261"/>
      <c r="N544" s="262"/>
      <c r="O544" s="262"/>
      <c r="P544" s="262"/>
      <c r="Q544" s="262"/>
      <c r="R544" s="262"/>
      <c r="S544" s="262"/>
      <c r="T544" s="26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4" t="s">
        <v>157</v>
      </c>
      <c r="AU544" s="264" t="s">
        <v>90</v>
      </c>
      <c r="AV544" s="14" t="s">
        <v>155</v>
      </c>
      <c r="AW544" s="14" t="s">
        <v>36</v>
      </c>
      <c r="AX544" s="14" t="s">
        <v>88</v>
      </c>
      <c r="AY544" s="264" t="s">
        <v>148</v>
      </c>
    </row>
    <row r="545" s="2" customFormat="1" ht="24.15" customHeight="1">
      <c r="A545" s="39"/>
      <c r="B545" s="40"/>
      <c r="C545" s="286" t="s">
        <v>667</v>
      </c>
      <c r="D545" s="286" t="s">
        <v>274</v>
      </c>
      <c r="E545" s="287" t="s">
        <v>668</v>
      </c>
      <c r="F545" s="288" t="s">
        <v>669</v>
      </c>
      <c r="G545" s="289" t="s">
        <v>161</v>
      </c>
      <c r="H545" s="290">
        <v>113.545</v>
      </c>
      <c r="I545" s="291"/>
      <c r="J545" s="292">
        <f>ROUND(I545*H545,2)</f>
        <v>0</v>
      </c>
      <c r="K545" s="293"/>
      <c r="L545" s="294"/>
      <c r="M545" s="295" t="s">
        <v>1</v>
      </c>
      <c r="N545" s="296" t="s">
        <v>45</v>
      </c>
      <c r="O545" s="92"/>
      <c r="P545" s="238">
        <f>O545*H545</f>
        <v>0</v>
      </c>
      <c r="Q545" s="238">
        <v>0.0030599999999999998</v>
      </c>
      <c r="R545" s="238">
        <f>Q545*H545</f>
        <v>0.34744769999999997</v>
      </c>
      <c r="S545" s="238">
        <v>0</v>
      </c>
      <c r="T545" s="23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0" t="s">
        <v>380</v>
      </c>
      <c r="AT545" s="240" t="s">
        <v>274</v>
      </c>
      <c r="AU545" s="240" t="s">
        <v>90</v>
      </c>
      <c r="AY545" s="18" t="s">
        <v>148</v>
      </c>
      <c r="BE545" s="241">
        <f>IF(N545="základní",J545,0)</f>
        <v>0</v>
      </c>
      <c r="BF545" s="241">
        <f>IF(N545="snížená",J545,0)</f>
        <v>0</v>
      </c>
      <c r="BG545" s="241">
        <f>IF(N545="zákl. přenesená",J545,0)</f>
        <v>0</v>
      </c>
      <c r="BH545" s="241">
        <f>IF(N545="sníž. přenesená",J545,0)</f>
        <v>0</v>
      </c>
      <c r="BI545" s="241">
        <f>IF(N545="nulová",J545,0)</f>
        <v>0</v>
      </c>
      <c r="BJ545" s="18" t="s">
        <v>88</v>
      </c>
      <c r="BK545" s="241">
        <f>ROUND(I545*H545,2)</f>
        <v>0</v>
      </c>
      <c r="BL545" s="18" t="s">
        <v>279</v>
      </c>
      <c r="BM545" s="240" t="s">
        <v>670</v>
      </c>
    </row>
    <row r="546" s="2" customFormat="1">
      <c r="A546" s="39"/>
      <c r="B546" s="40"/>
      <c r="C546" s="41"/>
      <c r="D546" s="244" t="s">
        <v>454</v>
      </c>
      <c r="E546" s="41"/>
      <c r="F546" s="298" t="s">
        <v>671</v>
      </c>
      <c r="G546" s="41"/>
      <c r="H546" s="41"/>
      <c r="I546" s="299"/>
      <c r="J546" s="41"/>
      <c r="K546" s="41"/>
      <c r="L546" s="45"/>
      <c r="M546" s="300"/>
      <c r="N546" s="301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454</v>
      </c>
      <c r="AU546" s="18" t="s">
        <v>90</v>
      </c>
    </row>
    <row r="547" s="15" customFormat="1">
      <c r="A547" s="15"/>
      <c r="B547" s="265"/>
      <c r="C547" s="266"/>
      <c r="D547" s="244" t="s">
        <v>157</v>
      </c>
      <c r="E547" s="267" t="s">
        <v>1</v>
      </c>
      <c r="F547" s="268" t="s">
        <v>653</v>
      </c>
      <c r="G547" s="266"/>
      <c r="H547" s="267" t="s">
        <v>1</v>
      </c>
      <c r="I547" s="269"/>
      <c r="J547" s="266"/>
      <c r="K547" s="266"/>
      <c r="L547" s="270"/>
      <c r="M547" s="271"/>
      <c r="N547" s="272"/>
      <c r="O547" s="272"/>
      <c r="P547" s="272"/>
      <c r="Q547" s="272"/>
      <c r="R547" s="272"/>
      <c r="S547" s="272"/>
      <c r="T547" s="27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4" t="s">
        <v>157</v>
      </c>
      <c r="AU547" s="274" t="s">
        <v>90</v>
      </c>
      <c r="AV547" s="15" t="s">
        <v>88</v>
      </c>
      <c r="AW547" s="15" t="s">
        <v>36</v>
      </c>
      <c r="AX547" s="15" t="s">
        <v>80</v>
      </c>
      <c r="AY547" s="274" t="s">
        <v>148</v>
      </c>
    </row>
    <row r="548" s="13" customFormat="1">
      <c r="A548" s="13"/>
      <c r="B548" s="242"/>
      <c r="C548" s="243"/>
      <c r="D548" s="244" t="s">
        <v>157</v>
      </c>
      <c r="E548" s="245" t="s">
        <v>1</v>
      </c>
      <c r="F548" s="246" t="s">
        <v>672</v>
      </c>
      <c r="G548" s="243"/>
      <c r="H548" s="247">
        <v>81.597999999999999</v>
      </c>
      <c r="I548" s="248"/>
      <c r="J548" s="243"/>
      <c r="K548" s="243"/>
      <c r="L548" s="249"/>
      <c r="M548" s="250"/>
      <c r="N548" s="251"/>
      <c r="O548" s="251"/>
      <c r="P548" s="251"/>
      <c r="Q548" s="251"/>
      <c r="R548" s="251"/>
      <c r="S548" s="251"/>
      <c r="T548" s="25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3" t="s">
        <v>157</v>
      </c>
      <c r="AU548" s="253" t="s">
        <v>90</v>
      </c>
      <c r="AV548" s="13" t="s">
        <v>90</v>
      </c>
      <c r="AW548" s="13" t="s">
        <v>36</v>
      </c>
      <c r="AX548" s="13" t="s">
        <v>80</v>
      </c>
      <c r="AY548" s="253" t="s">
        <v>148</v>
      </c>
    </row>
    <row r="549" s="13" customFormat="1">
      <c r="A549" s="13"/>
      <c r="B549" s="242"/>
      <c r="C549" s="243"/>
      <c r="D549" s="244" t="s">
        <v>157</v>
      </c>
      <c r="E549" s="245" t="s">
        <v>1</v>
      </c>
      <c r="F549" s="246" t="s">
        <v>673</v>
      </c>
      <c r="G549" s="243"/>
      <c r="H549" s="247">
        <v>26.443999999999999</v>
      </c>
      <c r="I549" s="248"/>
      <c r="J549" s="243"/>
      <c r="K549" s="243"/>
      <c r="L549" s="249"/>
      <c r="M549" s="250"/>
      <c r="N549" s="251"/>
      <c r="O549" s="251"/>
      <c r="P549" s="251"/>
      <c r="Q549" s="251"/>
      <c r="R549" s="251"/>
      <c r="S549" s="251"/>
      <c r="T549" s="25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3" t="s">
        <v>157</v>
      </c>
      <c r="AU549" s="253" t="s">
        <v>90</v>
      </c>
      <c r="AV549" s="13" t="s">
        <v>90</v>
      </c>
      <c r="AW549" s="13" t="s">
        <v>36</v>
      </c>
      <c r="AX549" s="13" t="s">
        <v>80</v>
      </c>
      <c r="AY549" s="253" t="s">
        <v>148</v>
      </c>
    </row>
    <row r="550" s="15" customFormat="1">
      <c r="A550" s="15"/>
      <c r="B550" s="265"/>
      <c r="C550" s="266"/>
      <c r="D550" s="244" t="s">
        <v>157</v>
      </c>
      <c r="E550" s="267" t="s">
        <v>1</v>
      </c>
      <c r="F550" s="268" t="s">
        <v>658</v>
      </c>
      <c r="G550" s="266"/>
      <c r="H550" s="267" t="s">
        <v>1</v>
      </c>
      <c r="I550" s="269"/>
      <c r="J550" s="266"/>
      <c r="K550" s="266"/>
      <c r="L550" s="270"/>
      <c r="M550" s="271"/>
      <c r="N550" s="272"/>
      <c r="O550" s="272"/>
      <c r="P550" s="272"/>
      <c r="Q550" s="272"/>
      <c r="R550" s="272"/>
      <c r="S550" s="272"/>
      <c r="T550" s="273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74" t="s">
        <v>157</v>
      </c>
      <c r="AU550" s="274" t="s">
        <v>90</v>
      </c>
      <c r="AV550" s="15" t="s">
        <v>88</v>
      </c>
      <c r="AW550" s="15" t="s">
        <v>36</v>
      </c>
      <c r="AX550" s="15" t="s">
        <v>80</v>
      </c>
      <c r="AY550" s="274" t="s">
        <v>148</v>
      </c>
    </row>
    <row r="551" s="13" customFormat="1">
      <c r="A551" s="13"/>
      <c r="B551" s="242"/>
      <c r="C551" s="243"/>
      <c r="D551" s="244" t="s">
        <v>157</v>
      </c>
      <c r="E551" s="245" t="s">
        <v>1</v>
      </c>
      <c r="F551" s="246" t="s">
        <v>674</v>
      </c>
      <c r="G551" s="243"/>
      <c r="H551" s="247">
        <v>3.645</v>
      </c>
      <c r="I551" s="248"/>
      <c r="J551" s="243"/>
      <c r="K551" s="243"/>
      <c r="L551" s="249"/>
      <c r="M551" s="250"/>
      <c r="N551" s="251"/>
      <c r="O551" s="251"/>
      <c r="P551" s="251"/>
      <c r="Q551" s="251"/>
      <c r="R551" s="251"/>
      <c r="S551" s="251"/>
      <c r="T551" s="25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3" t="s">
        <v>157</v>
      </c>
      <c r="AU551" s="253" t="s">
        <v>90</v>
      </c>
      <c r="AV551" s="13" t="s">
        <v>90</v>
      </c>
      <c r="AW551" s="13" t="s">
        <v>36</v>
      </c>
      <c r="AX551" s="13" t="s">
        <v>80</v>
      </c>
      <c r="AY551" s="253" t="s">
        <v>148</v>
      </c>
    </row>
    <row r="552" s="13" customFormat="1">
      <c r="A552" s="13"/>
      <c r="B552" s="242"/>
      <c r="C552" s="243"/>
      <c r="D552" s="244" t="s">
        <v>157</v>
      </c>
      <c r="E552" s="245" t="s">
        <v>1</v>
      </c>
      <c r="F552" s="246" t="s">
        <v>675</v>
      </c>
      <c r="G552" s="243"/>
      <c r="H552" s="247">
        <v>1.8580000000000001</v>
      </c>
      <c r="I552" s="248"/>
      <c r="J552" s="243"/>
      <c r="K552" s="243"/>
      <c r="L552" s="249"/>
      <c r="M552" s="250"/>
      <c r="N552" s="251"/>
      <c r="O552" s="251"/>
      <c r="P552" s="251"/>
      <c r="Q552" s="251"/>
      <c r="R552" s="251"/>
      <c r="S552" s="251"/>
      <c r="T552" s="25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3" t="s">
        <v>157</v>
      </c>
      <c r="AU552" s="253" t="s">
        <v>90</v>
      </c>
      <c r="AV552" s="13" t="s">
        <v>90</v>
      </c>
      <c r="AW552" s="13" t="s">
        <v>36</v>
      </c>
      <c r="AX552" s="13" t="s">
        <v>80</v>
      </c>
      <c r="AY552" s="253" t="s">
        <v>148</v>
      </c>
    </row>
    <row r="553" s="14" customFormat="1">
      <c r="A553" s="14"/>
      <c r="B553" s="254"/>
      <c r="C553" s="255"/>
      <c r="D553" s="244" t="s">
        <v>157</v>
      </c>
      <c r="E553" s="256" t="s">
        <v>1</v>
      </c>
      <c r="F553" s="257" t="s">
        <v>166</v>
      </c>
      <c r="G553" s="255"/>
      <c r="H553" s="258">
        <v>113.545</v>
      </c>
      <c r="I553" s="259"/>
      <c r="J553" s="255"/>
      <c r="K553" s="255"/>
      <c r="L553" s="260"/>
      <c r="M553" s="261"/>
      <c r="N553" s="262"/>
      <c r="O553" s="262"/>
      <c r="P553" s="262"/>
      <c r="Q553" s="262"/>
      <c r="R553" s="262"/>
      <c r="S553" s="262"/>
      <c r="T553" s="26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4" t="s">
        <v>157</v>
      </c>
      <c r="AU553" s="264" t="s">
        <v>90</v>
      </c>
      <c r="AV553" s="14" t="s">
        <v>155</v>
      </c>
      <c r="AW553" s="14" t="s">
        <v>36</v>
      </c>
      <c r="AX553" s="14" t="s">
        <v>88</v>
      </c>
      <c r="AY553" s="264" t="s">
        <v>148</v>
      </c>
    </row>
    <row r="554" s="2" customFormat="1" ht="24.15" customHeight="1">
      <c r="A554" s="39"/>
      <c r="B554" s="40"/>
      <c r="C554" s="228" t="s">
        <v>676</v>
      </c>
      <c r="D554" s="228" t="s">
        <v>151</v>
      </c>
      <c r="E554" s="229" t="s">
        <v>677</v>
      </c>
      <c r="F554" s="230" t="s">
        <v>678</v>
      </c>
      <c r="G554" s="231" t="s">
        <v>299</v>
      </c>
      <c r="H554" s="232">
        <v>110.86</v>
      </c>
      <c r="I554" s="233"/>
      <c r="J554" s="234">
        <f>ROUND(I554*H554,2)</f>
        <v>0</v>
      </c>
      <c r="K554" s="235"/>
      <c r="L554" s="45"/>
      <c r="M554" s="236" t="s">
        <v>1</v>
      </c>
      <c r="N554" s="237" t="s">
        <v>45</v>
      </c>
      <c r="O554" s="92"/>
      <c r="P554" s="238">
        <f>O554*H554</f>
        <v>0</v>
      </c>
      <c r="Q554" s="238">
        <v>5.0000000000000002E-05</v>
      </c>
      <c r="R554" s="238">
        <f>Q554*H554</f>
        <v>0.0055430000000000002</v>
      </c>
      <c r="S554" s="238">
        <v>0</v>
      </c>
      <c r="T554" s="23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0" t="s">
        <v>279</v>
      </c>
      <c r="AT554" s="240" t="s">
        <v>151</v>
      </c>
      <c r="AU554" s="240" t="s">
        <v>90</v>
      </c>
      <c r="AY554" s="18" t="s">
        <v>148</v>
      </c>
      <c r="BE554" s="241">
        <f>IF(N554="základní",J554,0)</f>
        <v>0</v>
      </c>
      <c r="BF554" s="241">
        <f>IF(N554="snížená",J554,0)</f>
        <v>0</v>
      </c>
      <c r="BG554" s="241">
        <f>IF(N554="zákl. přenesená",J554,0)</f>
        <v>0</v>
      </c>
      <c r="BH554" s="241">
        <f>IF(N554="sníž. přenesená",J554,0)</f>
        <v>0</v>
      </c>
      <c r="BI554" s="241">
        <f>IF(N554="nulová",J554,0)</f>
        <v>0</v>
      </c>
      <c r="BJ554" s="18" t="s">
        <v>88</v>
      </c>
      <c r="BK554" s="241">
        <f>ROUND(I554*H554,2)</f>
        <v>0</v>
      </c>
      <c r="BL554" s="18" t="s">
        <v>279</v>
      </c>
      <c r="BM554" s="240" t="s">
        <v>679</v>
      </c>
    </row>
    <row r="555" s="15" customFormat="1">
      <c r="A555" s="15"/>
      <c r="B555" s="265"/>
      <c r="C555" s="266"/>
      <c r="D555" s="244" t="s">
        <v>157</v>
      </c>
      <c r="E555" s="267" t="s">
        <v>1</v>
      </c>
      <c r="F555" s="268" t="s">
        <v>647</v>
      </c>
      <c r="G555" s="266"/>
      <c r="H555" s="267" t="s">
        <v>1</v>
      </c>
      <c r="I555" s="269"/>
      <c r="J555" s="266"/>
      <c r="K555" s="266"/>
      <c r="L555" s="270"/>
      <c r="M555" s="271"/>
      <c r="N555" s="272"/>
      <c r="O555" s="272"/>
      <c r="P555" s="272"/>
      <c r="Q555" s="272"/>
      <c r="R555" s="272"/>
      <c r="S555" s="272"/>
      <c r="T555" s="273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74" t="s">
        <v>157</v>
      </c>
      <c r="AU555" s="274" t="s">
        <v>90</v>
      </c>
      <c r="AV555" s="15" t="s">
        <v>88</v>
      </c>
      <c r="AW555" s="15" t="s">
        <v>36</v>
      </c>
      <c r="AX555" s="15" t="s">
        <v>80</v>
      </c>
      <c r="AY555" s="274" t="s">
        <v>148</v>
      </c>
    </row>
    <row r="556" s="13" customFormat="1">
      <c r="A556" s="13"/>
      <c r="B556" s="242"/>
      <c r="C556" s="243"/>
      <c r="D556" s="244" t="s">
        <v>157</v>
      </c>
      <c r="E556" s="245" t="s">
        <v>1</v>
      </c>
      <c r="F556" s="246" t="s">
        <v>680</v>
      </c>
      <c r="G556" s="243"/>
      <c r="H556" s="247">
        <v>16.239999999999998</v>
      </c>
      <c r="I556" s="248"/>
      <c r="J556" s="243"/>
      <c r="K556" s="243"/>
      <c r="L556" s="249"/>
      <c r="M556" s="250"/>
      <c r="N556" s="251"/>
      <c r="O556" s="251"/>
      <c r="P556" s="251"/>
      <c r="Q556" s="251"/>
      <c r="R556" s="251"/>
      <c r="S556" s="251"/>
      <c r="T556" s="25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3" t="s">
        <v>157</v>
      </c>
      <c r="AU556" s="253" t="s">
        <v>90</v>
      </c>
      <c r="AV556" s="13" t="s">
        <v>90</v>
      </c>
      <c r="AW556" s="13" t="s">
        <v>36</v>
      </c>
      <c r="AX556" s="13" t="s">
        <v>80</v>
      </c>
      <c r="AY556" s="253" t="s">
        <v>148</v>
      </c>
    </row>
    <row r="557" s="13" customFormat="1">
      <c r="A557" s="13"/>
      <c r="B557" s="242"/>
      <c r="C557" s="243"/>
      <c r="D557" s="244" t="s">
        <v>157</v>
      </c>
      <c r="E557" s="245" t="s">
        <v>1</v>
      </c>
      <c r="F557" s="246" t="s">
        <v>681</v>
      </c>
      <c r="G557" s="243"/>
      <c r="H557" s="247">
        <v>39.619999999999997</v>
      </c>
      <c r="I557" s="248"/>
      <c r="J557" s="243"/>
      <c r="K557" s="243"/>
      <c r="L557" s="249"/>
      <c r="M557" s="250"/>
      <c r="N557" s="251"/>
      <c r="O557" s="251"/>
      <c r="P557" s="251"/>
      <c r="Q557" s="251"/>
      <c r="R557" s="251"/>
      <c r="S557" s="251"/>
      <c r="T557" s="25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3" t="s">
        <v>157</v>
      </c>
      <c r="AU557" s="253" t="s">
        <v>90</v>
      </c>
      <c r="AV557" s="13" t="s">
        <v>90</v>
      </c>
      <c r="AW557" s="13" t="s">
        <v>36</v>
      </c>
      <c r="AX557" s="13" t="s">
        <v>80</v>
      </c>
      <c r="AY557" s="253" t="s">
        <v>148</v>
      </c>
    </row>
    <row r="558" s="13" customFormat="1">
      <c r="A558" s="13"/>
      <c r="B558" s="242"/>
      <c r="C558" s="243"/>
      <c r="D558" s="244" t="s">
        <v>157</v>
      </c>
      <c r="E558" s="245" t="s">
        <v>1</v>
      </c>
      <c r="F558" s="246" t="s">
        <v>682</v>
      </c>
      <c r="G558" s="243"/>
      <c r="H558" s="247">
        <v>14.9</v>
      </c>
      <c r="I558" s="248"/>
      <c r="J558" s="243"/>
      <c r="K558" s="243"/>
      <c r="L558" s="249"/>
      <c r="M558" s="250"/>
      <c r="N558" s="251"/>
      <c r="O558" s="251"/>
      <c r="P558" s="251"/>
      <c r="Q558" s="251"/>
      <c r="R558" s="251"/>
      <c r="S558" s="251"/>
      <c r="T558" s="25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3" t="s">
        <v>157</v>
      </c>
      <c r="AU558" s="253" t="s">
        <v>90</v>
      </c>
      <c r="AV558" s="13" t="s">
        <v>90</v>
      </c>
      <c r="AW558" s="13" t="s">
        <v>36</v>
      </c>
      <c r="AX558" s="13" t="s">
        <v>80</v>
      </c>
      <c r="AY558" s="253" t="s">
        <v>148</v>
      </c>
    </row>
    <row r="559" s="13" customFormat="1">
      <c r="A559" s="13"/>
      <c r="B559" s="242"/>
      <c r="C559" s="243"/>
      <c r="D559" s="244" t="s">
        <v>157</v>
      </c>
      <c r="E559" s="245" t="s">
        <v>1</v>
      </c>
      <c r="F559" s="246" t="s">
        <v>683</v>
      </c>
      <c r="G559" s="243"/>
      <c r="H559" s="247">
        <v>10.18</v>
      </c>
      <c r="I559" s="248"/>
      <c r="J559" s="243"/>
      <c r="K559" s="243"/>
      <c r="L559" s="249"/>
      <c r="M559" s="250"/>
      <c r="N559" s="251"/>
      <c r="O559" s="251"/>
      <c r="P559" s="251"/>
      <c r="Q559" s="251"/>
      <c r="R559" s="251"/>
      <c r="S559" s="251"/>
      <c r="T559" s="25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3" t="s">
        <v>157</v>
      </c>
      <c r="AU559" s="253" t="s">
        <v>90</v>
      </c>
      <c r="AV559" s="13" t="s">
        <v>90</v>
      </c>
      <c r="AW559" s="13" t="s">
        <v>36</v>
      </c>
      <c r="AX559" s="13" t="s">
        <v>80</v>
      </c>
      <c r="AY559" s="253" t="s">
        <v>148</v>
      </c>
    </row>
    <row r="560" s="13" customFormat="1">
      <c r="A560" s="13"/>
      <c r="B560" s="242"/>
      <c r="C560" s="243"/>
      <c r="D560" s="244" t="s">
        <v>157</v>
      </c>
      <c r="E560" s="245" t="s">
        <v>1</v>
      </c>
      <c r="F560" s="246" t="s">
        <v>684</v>
      </c>
      <c r="G560" s="243"/>
      <c r="H560" s="247">
        <v>9.7200000000000006</v>
      </c>
      <c r="I560" s="248"/>
      <c r="J560" s="243"/>
      <c r="K560" s="243"/>
      <c r="L560" s="249"/>
      <c r="M560" s="250"/>
      <c r="N560" s="251"/>
      <c r="O560" s="251"/>
      <c r="P560" s="251"/>
      <c r="Q560" s="251"/>
      <c r="R560" s="251"/>
      <c r="S560" s="251"/>
      <c r="T560" s="25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3" t="s">
        <v>157</v>
      </c>
      <c r="AU560" s="253" t="s">
        <v>90</v>
      </c>
      <c r="AV560" s="13" t="s">
        <v>90</v>
      </c>
      <c r="AW560" s="13" t="s">
        <v>36</v>
      </c>
      <c r="AX560" s="13" t="s">
        <v>80</v>
      </c>
      <c r="AY560" s="253" t="s">
        <v>148</v>
      </c>
    </row>
    <row r="561" s="13" customFormat="1">
      <c r="A561" s="13"/>
      <c r="B561" s="242"/>
      <c r="C561" s="243"/>
      <c r="D561" s="244" t="s">
        <v>157</v>
      </c>
      <c r="E561" s="245" t="s">
        <v>1</v>
      </c>
      <c r="F561" s="246" t="s">
        <v>685</v>
      </c>
      <c r="G561" s="243"/>
      <c r="H561" s="247">
        <v>20.199999999999999</v>
      </c>
      <c r="I561" s="248"/>
      <c r="J561" s="243"/>
      <c r="K561" s="243"/>
      <c r="L561" s="249"/>
      <c r="M561" s="250"/>
      <c r="N561" s="251"/>
      <c r="O561" s="251"/>
      <c r="P561" s="251"/>
      <c r="Q561" s="251"/>
      <c r="R561" s="251"/>
      <c r="S561" s="251"/>
      <c r="T561" s="25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3" t="s">
        <v>157</v>
      </c>
      <c r="AU561" s="253" t="s">
        <v>90</v>
      </c>
      <c r="AV561" s="13" t="s">
        <v>90</v>
      </c>
      <c r="AW561" s="13" t="s">
        <v>36</v>
      </c>
      <c r="AX561" s="13" t="s">
        <v>80</v>
      </c>
      <c r="AY561" s="253" t="s">
        <v>148</v>
      </c>
    </row>
    <row r="562" s="14" customFormat="1">
      <c r="A562" s="14"/>
      <c r="B562" s="254"/>
      <c r="C562" s="255"/>
      <c r="D562" s="244" t="s">
        <v>157</v>
      </c>
      <c r="E562" s="256" t="s">
        <v>1</v>
      </c>
      <c r="F562" s="257" t="s">
        <v>166</v>
      </c>
      <c r="G562" s="255"/>
      <c r="H562" s="258">
        <v>110.86</v>
      </c>
      <c r="I562" s="259"/>
      <c r="J562" s="255"/>
      <c r="K562" s="255"/>
      <c r="L562" s="260"/>
      <c r="M562" s="261"/>
      <c r="N562" s="262"/>
      <c r="O562" s="262"/>
      <c r="P562" s="262"/>
      <c r="Q562" s="262"/>
      <c r="R562" s="262"/>
      <c r="S562" s="262"/>
      <c r="T562" s="26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4" t="s">
        <v>157</v>
      </c>
      <c r="AU562" s="264" t="s">
        <v>90</v>
      </c>
      <c r="AV562" s="14" t="s">
        <v>155</v>
      </c>
      <c r="AW562" s="14" t="s">
        <v>36</v>
      </c>
      <c r="AX562" s="14" t="s">
        <v>88</v>
      </c>
      <c r="AY562" s="264" t="s">
        <v>148</v>
      </c>
    </row>
    <row r="563" s="2" customFormat="1" ht="24.15" customHeight="1">
      <c r="A563" s="39"/>
      <c r="B563" s="40"/>
      <c r="C563" s="228" t="s">
        <v>686</v>
      </c>
      <c r="D563" s="228" t="s">
        <v>151</v>
      </c>
      <c r="E563" s="229" t="s">
        <v>687</v>
      </c>
      <c r="F563" s="230" t="s">
        <v>688</v>
      </c>
      <c r="G563" s="231" t="s">
        <v>433</v>
      </c>
      <c r="H563" s="297"/>
      <c r="I563" s="233"/>
      <c r="J563" s="234">
        <f>ROUND(I563*H563,2)</f>
        <v>0</v>
      </c>
      <c r="K563" s="235"/>
      <c r="L563" s="45"/>
      <c r="M563" s="236" t="s">
        <v>1</v>
      </c>
      <c r="N563" s="237" t="s">
        <v>45</v>
      </c>
      <c r="O563" s="92"/>
      <c r="P563" s="238">
        <f>O563*H563</f>
        <v>0</v>
      </c>
      <c r="Q563" s="238">
        <v>0</v>
      </c>
      <c r="R563" s="238">
        <f>Q563*H563</f>
        <v>0</v>
      </c>
      <c r="S563" s="238">
        <v>0</v>
      </c>
      <c r="T563" s="23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0" t="s">
        <v>279</v>
      </c>
      <c r="AT563" s="240" t="s">
        <v>151</v>
      </c>
      <c r="AU563" s="240" t="s">
        <v>90</v>
      </c>
      <c r="AY563" s="18" t="s">
        <v>148</v>
      </c>
      <c r="BE563" s="241">
        <f>IF(N563="základní",J563,0)</f>
        <v>0</v>
      </c>
      <c r="BF563" s="241">
        <f>IF(N563="snížená",J563,0)</f>
        <v>0</v>
      </c>
      <c r="BG563" s="241">
        <f>IF(N563="zákl. přenesená",J563,0)</f>
        <v>0</v>
      </c>
      <c r="BH563" s="241">
        <f>IF(N563="sníž. přenesená",J563,0)</f>
        <v>0</v>
      </c>
      <c r="BI563" s="241">
        <f>IF(N563="nulová",J563,0)</f>
        <v>0</v>
      </c>
      <c r="BJ563" s="18" t="s">
        <v>88</v>
      </c>
      <c r="BK563" s="241">
        <f>ROUND(I563*H563,2)</f>
        <v>0</v>
      </c>
      <c r="BL563" s="18" t="s">
        <v>279</v>
      </c>
      <c r="BM563" s="240" t="s">
        <v>689</v>
      </c>
    </row>
    <row r="564" s="12" customFormat="1" ht="22.8" customHeight="1">
      <c r="A564" s="12"/>
      <c r="B564" s="212"/>
      <c r="C564" s="213"/>
      <c r="D564" s="214" t="s">
        <v>79</v>
      </c>
      <c r="E564" s="226" t="s">
        <v>690</v>
      </c>
      <c r="F564" s="226" t="s">
        <v>691</v>
      </c>
      <c r="G564" s="213"/>
      <c r="H564" s="213"/>
      <c r="I564" s="216"/>
      <c r="J564" s="227">
        <f>BK564</f>
        <v>0</v>
      </c>
      <c r="K564" s="213"/>
      <c r="L564" s="218"/>
      <c r="M564" s="219"/>
      <c r="N564" s="220"/>
      <c r="O564" s="220"/>
      <c r="P564" s="221">
        <f>SUM(P565:P600)</f>
        <v>0</v>
      </c>
      <c r="Q564" s="220"/>
      <c r="R564" s="221">
        <f>SUM(R565:R600)</f>
        <v>2.8208306499999996</v>
      </c>
      <c r="S564" s="220"/>
      <c r="T564" s="222">
        <f>SUM(T565:T600)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23" t="s">
        <v>90</v>
      </c>
      <c r="AT564" s="224" t="s">
        <v>79</v>
      </c>
      <c r="AU564" s="224" t="s">
        <v>88</v>
      </c>
      <c r="AY564" s="223" t="s">
        <v>148</v>
      </c>
      <c r="BK564" s="225">
        <f>SUM(BK565:BK600)</f>
        <v>0</v>
      </c>
    </row>
    <row r="565" s="2" customFormat="1" ht="16.5" customHeight="1">
      <c r="A565" s="39"/>
      <c r="B565" s="40"/>
      <c r="C565" s="228" t="s">
        <v>692</v>
      </c>
      <c r="D565" s="228" t="s">
        <v>151</v>
      </c>
      <c r="E565" s="229" t="s">
        <v>693</v>
      </c>
      <c r="F565" s="230" t="s">
        <v>694</v>
      </c>
      <c r="G565" s="231" t="s">
        <v>161</v>
      </c>
      <c r="H565" s="232">
        <v>136.45699999999999</v>
      </c>
      <c r="I565" s="233"/>
      <c r="J565" s="234">
        <f>ROUND(I565*H565,2)</f>
        <v>0</v>
      </c>
      <c r="K565" s="235"/>
      <c r="L565" s="45"/>
      <c r="M565" s="236" t="s">
        <v>1</v>
      </c>
      <c r="N565" s="237" t="s">
        <v>45</v>
      </c>
      <c r="O565" s="92"/>
      <c r="P565" s="238">
        <f>O565*H565</f>
        <v>0</v>
      </c>
      <c r="Q565" s="238">
        <v>0.00029999999999999997</v>
      </c>
      <c r="R565" s="238">
        <f>Q565*H565</f>
        <v>0.040937099999999997</v>
      </c>
      <c r="S565" s="238">
        <v>0</v>
      </c>
      <c r="T565" s="23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0" t="s">
        <v>279</v>
      </c>
      <c r="AT565" s="240" t="s">
        <v>151</v>
      </c>
      <c r="AU565" s="240" t="s">
        <v>90</v>
      </c>
      <c r="AY565" s="18" t="s">
        <v>148</v>
      </c>
      <c r="BE565" s="241">
        <f>IF(N565="základní",J565,0)</f>
        <v>0</v>
      </c>
      <c r="BF565" s="241">
        <f>IF(N565="snížená",J565,0)</f>
        <v>0</v>
      </c>
      <c r="BG565" s="241">
        <f>IF(N565="zákl. přenesená",J565,0)</f>
        <v>0</v>
      </c>
      <c r="BH565" s="241">
        <f>IF(N565="sníž. přenesená",J565,0)</f>
        <v>0</v>
      </c>
      <c r="BI565" s="241">
        <f>IF(N565="nulová",J565,0)</f>
        <v>0</v>
      </c>
      <c r="BJ565" s="18" t="s">
        <v>88</v>
      </c>
      <c r="BK565" s="241">
        <f>ROUND(I565*H565,2)</f>
        <v>0</v>
      </c>
      <c r="BL565" s="18" t="s">
        <v>279</v>
      </c>
      <c r="BM565" s="240" t="s">
        <v>695</v>
      </c>
    </row>
    <row r="566" s="13" customFormat="1">
      <c r="A566" s="13"/>
      <c r="B566" s="242"/>
      <c r="C566" s="243"/>
      <c r="D566" s="244" t="s">
        <v>157</v>
      </c>
      <c r="E566" s="245" t="s">
        <v>1</v>
      </c>
      <c r="F566" s="246" t="s">
        <v>222</v>
      </c>
      <c r="G566" s="243"/>
      <c r="H566" s="247">
        <v>2.8500000000000001</v>
      </c>
      <c r="I566" s="248"/>
      <c r="J566" s="243"/>
      <c r="K566" s="243"/>
      <c r="L566" s="249"/>
      <c r="M566" s="250"/>
      <c r="N566" s="251"/>
      <c r="O566" s="251"/>
      <c r="P566" s="251"/>
      <c r="Q566" s="251"/>
      <c r="R566" s="251"/>
      <c r="S566" s="251"/>
      <c r="T566" s="25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3" t="s">
        <v>157</v>
      </c>
      <c r="AU566" s="253" t="s">
        <v>90</v>
      </c>
      <c r="AV566" s="13" t="s">
        <v>90</v>
      </c>
      <c r="AW566" s="13" t="s">
        <v>36</v>
      </c>
      <c r="AX566" s="13" t="s">
        <v>80</v>
      </c>
      <c r="AY566" s="253" t="s">
        <v>148</v>
      </c>
    </row>
    <row r="567" s="13" customFormat="1">
      <c r="A567" s="13"/>
      <c r="B567" s="242"/>
      <c r="C567" s="243"/>
      <c r="D567" s="244" t="s">
        <v>157</v>
      </c>
      <c r="E567" s="245" t="s">
        <v>1</v>
      </c>
      <c r="F567" s="246" t="s">
        <v>223</v>
      </c>
      <c r="G567" s="243"/>
      <c r="H567" s="247">
        <v>66.840000000000003</v>
      </c>
      <c r="I567" s="248"/>
      <c r="J567" s="243"/>
      <c r="K567" s="243"/>
      <c r="L567" s="249"/>
      <c r="M567" s="250"/>
      <c r="N567" s="251"/>
      <c r="O567" s="251"/>
      <c r="P567" s="251"/>
      <c r="Q567" s="251"/>
      <c r="R567" s="251"/>
      <c r="S567" s="251"/>
      <c r="T567" s="25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3" t="s">
        <v>157</v>
      </c>
      <c r="AU567" s="253" t="s">
        <v>90</v>
      </c>
      <c r="AV567" s="13" t="s">
        <v>90</v>
      </c>
      <c r="AW567" s="13" t="s">
        <v>36</v>
      </c>
      <c r="AX567" s="13" t="s">
        <v>80</v>
      </c>
      <c r="AY567" s="253" t="s">
        <v>148</v>
      </c>
    </row>
    <row r="568" s="13" customFormat="1">
      <c r="A568" s="13"/>
      <c r="B568" s="242"/>
      <c r="C568" s="243"/>
      <c r="D568" s="244" t="s">
        <v>157</v>
      </c>
      <c r="E568" s="245" t="s">
        <v>1</v>
      </c>
      <c r="F568" s="246" t="s">
        <v>224</v>
      </c>
      <c r="G568" s="243"/>
      <c r="H568" s="247">
        <v>2.4380000000000002</v>
      </c>
      <c r="I568" s="248"/>
      <c r="J568" s="243"/>
      <c r="K568" s="243"/>
      <c r="L568" s="249"/>
      <c r="M568" s="250"/>
      <c r="N568" s="251"/>
      <c r="O568" s="251"/>
      <c r="P568" s="251"/>
      <c r="Q568" s="251"/>
      <c r="R568" s="251"/>
      <c r="S568" s="251"/>
      <c r="T568" s="25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3" t="s">
        <v>157</v>
      </c>
      <c r="AU568" s="253" t="s">
        <v>90</v>
      </c>
      <c r="AV568" s="13" t="s">
        <v>90</v>
      </c>
      <c r="AW568" s="13" t="s">
        <v>36</v>
      </c>
      <c r="AX568" s="13" t="s">
        <v>80</v>
      </c>
      <c r="AY568" s="253" t="s">
        <v>148</v>
      </c>
    </row>
    <row r="569" s="15" customFormat="1">
      <c r="A569" s="15"/>
      <c r="B569" s="265"/>
      <c r="C569" s="266"/>
      <c r="D569" s="244" t="s">
        <v>157</v>
      </c>
      <c r="E569" s="267" t="s">
        <v>1</v>
      </c>
      <c r="F569" s="268" t="s">
        <v>225</v>
      </c>
      <c r="G569" s="266"/>
      <c r="H569" s="267" t="s">
        <v>1</v>
      </c>
      <c r="I569" s="269"/>
      <c r="J569" s="266"/>
      <c r="K569" s="266"/>
      <c r="L569" s="270"/>
      <c r="M569" s="271"/>
      <c r="N569" s="272"/>
      <c r="O569" s="272"/>
      <c r="P569" s="272"/>
      <c r="Q569" s="272"/>
      <c r="R569" s="272"/>
      <c r="S569" s="272"/>
      <c r="T569" s="273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4" t="s">
        <v>157</v>
      </c>
      <c r="AU569" s="274" t="s">
        <v>90</v>
      </c>
      <c r="AV569" s="15" t="s">
        <v>88</v>
      </c>
      <c r="AW569" s="15" t="s">
        <v>36</v>
      </c>
      <c r="AX569" s="15" t="s">
        <v>80</v>
      </c>
      <c r="AY569" s="274" t="s">
        <v>148</v>
      </c>
    </row>
    <row r="570" s="15" customFormat="1">
      <c r="A570" s="15"/>
      <c r="B570" s="265"/>
      <c r="C570" s="266"/>
      <c r="D570" s="244" t="s">
        <v>157</v>
      </c>
      <c r="E570" s="267" t="s">
        <v>1</v>
      </c>
      <c r="F570" s="268" t="s">
        <v>226</v>
      </c>
      <c r="G570" s="266"/>
      <c r="H570" s="267" t="s">
        <v>1</v>
      </c>
      <c r="I570" s="269"/>
      <c r="J570" s="266"/>
      <c r="K570" s="266"/>
      <c r="L570" s="270"/>
      <c r="M570" s="271"/>
      <c r="N570" s="272"/>
      <c r="O570" s="272"/>
      <c r="P570" s="272"/>
      <c r="Q570" s="272"/>
      <c r="R570" s="272"/>
      <c r="S570" s="272"/>
      <c r="T570" s="273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74" t="s">
        <v>157</v>
      </c>
      <c r="AU570" s="274" t="s">
        <v>90</v>
      </c>
      <c r="AV570" s="15" t="s">
        <v>88</v>
      </c>
      <c r="AW570" s="15" t="s">
        <v>36</v>
      </c>
      <c r="AX570" s="15" t="s">
        <v>80</v>
      </c>
      <c r="AY570" s="274" t="s">
        <v>148</v>
      </c>
    </row>
    <row r="571" s="15" customFormat="1">
      <c r="A571" s="15"/>
      <c r="B571" s="265"/>
      <c r="C571" s="266"/>
      <c r="D571" s="244" t="s">
        <v>157</v>
      </c>
      <c r="E571" s="267" t="s">
        <v>1</v>
      </c>
      <c r="F571" s="268" t="s">
        <v>227</v>
      </c>
      <c r="G571" s="266"/>
      <c r="H571" s="267" t="s">
        <v>1</v>
      </c>
      <c r="I571" s="269"/>
      <c r="J571" s="266"/>
      <c r="K571" s="266"/>
      <c r="L571" s="270"/>
      <c r="M571" s="271"/>
      <c r="N571" s="272"/>
      <c r="O571" s="272"/>
      <c r="P571" s="272"/>
      <c r="Q571" s="272"/>
      <c r="R571" s="272"/>
      <c r="S571" s="272"/>
      <c r="T571" s="273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4" t="s">
        <v>157</v>
      </c>
      <c r="AU571" s="274" t="s">
        <v>90</v>
      </c>
      <c r="AV571" s="15" t="s">
        <v>88</v>
      </c>
      <c r="AW571" s="15" t="s">
        <v>36</v>
      </c>
      <c r="AX571" s="15" t="s">
        <v>80</v>
      </c>
      <c r="AY571" s="274" t="s">
        <v>148</v>
      </c>
    </row>
    <row r="572" s="13" customFormat="1">
      <c r="A572" s="13"/>
      <c r="B572" s="242"/>
      <c r="C572" s="243"/>
      <c r="D572" s="244" t="s">
        <v>157</v>
      </c>
      <c r="E572" s="245" t="s">
        <v>1</v>
      </c>
      <c r="F572" s="246" t="s">
        <v>228</v>
      </c>
      <c r="G572" s="243"/>
      <c r="H572" s="247">
        <v>14.24</v>
      </c>
      <c r="I572" s="248"/>
      <c r="J572" s="243"/>
      <c r="K572" s="243"/>
      <c r="L572" s="249"/>
      <c r="M572" s="250"/>
      <c r="N572" s="251"/>
      <c r="O572" s="251"/>
      <c r="P572" s="251"/>
      <c r="Q572" s="251"/>
      <c r="R572" s="251"/>
      <c r="S572" s="251"/>
      <c r="T572" s="25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3" t="s">
        <v>157</v>
      </c>
      <c r="AU572" s="253" t="s">
        <v>90</v>
      </c>
      <c r="AV572" s="13" t="s">
        <v>90</v>
      </c>
      <c r="AW572" s="13" t="s">
        <v>36</v>
      </c>
      <c r="AX572" s="13" t="s">
        <v>80</v>
      </c>
      <c r="AY572" s="253" t="s">
        <v>148</v>
      </c>
    </row>
    <row r="573" s="13" customFormat="1">
      <c r="A573" s="13"/>
      <c r="B573" s="242"/>
      <c r="C573" s="243"/>
      <c r="D573" s="244" t="s">
        <v>157</v>
      </c>
      <c r="E573" s="245" t="s">
        <v>1</v>
      </c>
      <c r="F573" s="246" t="s">
        <v>229</v>
      </c>
      <c r="G573" s="243"/>
      <c r="H573" s="247">
        <v>7.524</v>
      </c>
      <c r="I573" s="248"/>
      <c r="J573" s="243"/>
      <c r="K573" s="243"/>
      <c r="L573" s="249"/>
      <c r="M573" s="250"/>
      <c r="N573" s="251"/>
      <c r="O573" s="251"/>
      <c r="P573" s="251"/>
      <c r="Q573" s="251"/>
      <c r="R573" s="251"/>
      <c r="S573" s="251"/>
      <c r="T573" s="25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3" t="s">
        <v>157</v>
      </c>
      <c r="AU573" s="253" t="s">
        <v>90</v>
      </c>
      <c r="AV573" s="13" t="s">
        <v>90</v>
      </c>
      <c r="AW573" s="13" t="s">
        <v>36</v>
      </c>
      <c r="AX573" s="13" t="s">
        <v>80</v>
      </c>
      <c r="AY573" s="253" t="s">
        <v>148</v>
      </c>
    </row>
    <row r="574" s="13" customFormat="1">
      <c r="A574" s="13"/>
      <c r="B574" s="242"/>
      <c r="C574" s="243"/>
      <c r="D574" s="244" t="s">
        <v>157</v>
      </c>
      <c r="E574" s="245" t="s">
        <v>1</v>
      </c>
      <c r="F574" s="246" t="s">
        <v>230</v>
      </c>
      <c r="G574" s="243"/>
      <c r="H574" s="247">
        <v>5.5800000000000001</v>
      </c>
      <c r="I574" s="248"/>
      <c r="J574" s="243"/>
      <c r="K574" s="243"/>
      <c r="L574" s="249"/>
      <c r="M574" s="250"/>
      <c r="N574" s="251"/>
      <c r="O574" s="251"/>
      <c r="P574" s="251"/>
      <c r="Q574" s="251"/>
      <c r="R574" s="251"/>
      <c r="S574" s="251"/>
      <c r="T574" s="25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3" t="s">
        <v>157</v>
      </c>
      <c r="AU574" s="253" t="s">
        <v>90</v>
      </c>
      <c r="AV574" s="13" t="s">
        <v>90</v>
      </c>
      <c r="AW574" s="13" t="s">
        <v>36</v>
      </c>
      <c r="AX574" s="13" t="s">
        <v>80</v>
      </c>
      <c r="AY574" s="253" t="s">
        <v>148</v>
      </c>
    </row>
    <row r="575" s="13" customFormat="1">
      <c r="A575" s="13"/>
      <c r="B575" s="242"/>
      <c r="C575" s="243"/>
      <c r="D575" s="244" t="s">
        <v>157</v>
      </c>
      <c r="E575" s="245" t="s">
        <v>1</v>
      </c>
      <c r="F575" s="246" t="s">
        <v>231</v>
      </c>
      <c r="G575" s="243"/>
      <c r="H575" s="247">
        <v>15.039999999999999</v>
      </c>
      <c r="I575" s="248"/>
      <c r="J575" s="243"/>
      <c r="K575" s="243"/>
      <c r="L575" s="249"/>
      <c r="M575" s="250"/>
      <c r="N575" s="251"/>
      <c r="O575" s="251"/>
      <c r="P575" s="251"/>
      <c r="Q575" s="251"/>
      <c r="R575" s="251"/>
      <c r="S575" s="251"/>
      <c r="T575" s="25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3" t="s">
        <v>157</v>
      </c>
      <c r="AU575" s="253" t="s">
        <v>90</v>
      </c>
      <c r="AV575" s="13" t="s">
        <v>90</v>
      </c>
      <c r="AW575" s="13" t="s">
        <v>36</v>
      </c>
      <c r="AX575" s="13" t="s">
        <v>80</v>
      </c>
      <c r="AY575" s="253" t="s">
        <v>148</v>
      </c>
    </row>
    <row r="576" s="13" customFormat="1">
      <c r="A576" s="13"/>
      <c r="B576" s="242"/>
      <c r="C576" s="243"/>
      <c r="D576" s="244" t="s">
        <v>157</v>
      </c>
      <c r="E576" s="245" t="s">
        <v>1</v>
      </c>
      <c r="F576" s="246" t="s">
        <v>232</v>
      </c>
      <c r="G576" s="243"/>
      <c r="H576" s="247">
        <v>7.0199999999999996</v>
      </c>
      <c r="I576" s="248"/>
      <c r="J576" s="243"/>
      <c r="K576" s="243"/>
      <c r="L576" s="249"/>
      <c r="M576" s="250"/>
      <c r="N576" s="251"/>
      <c r="O576" s="251"/>
      <c r="P576" s="251"/>
      <c r="Q576" s="251"/>
      <c r="R576" s="251"/>
      <c r="S576" s="251"/>
      <c r="T576" s="25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3" t="s">
        <v>157</v>
      </c>
      <c r="AU576" s="253" t="s">
        <v>90</v>
      </c>
      <c r="AV576" s="13" t="s">
        <v>90</v>
      </c>
      <c r="AW576" s="13" t="s">
        <v>36</v>
      </c>
      <c r="AX576" s="13" t="s">
        <v>80</v>
      </c>
      <c r="AY576" s="253" t="s">
        <v>148</v>
      </c>
    </row>
    <row r="577" s="13" customFormat="1">
      <c r="A577" s="13"/>
      <c r="B577" s="242"/>
      <c r="C577" s="243"/>
      <c r="D577" s="244" t="s">
        <v>157</v>
      </c>
      <c r="E577" s="245" t="s">
        <v>1</v>
      </c>
      <c r="F577" s="246" t="s">
        <v>233</v>
      </c>
      <c r="G577" s="243"/>
      <c r="H577" s="247">
        <v>14.925000000000001</v>
      </c>
      <c r="I577" s="248"/>
      <c r="J577" s="243"/>
      <c r="K577" s="243"/>
      <c r="L577" s="249"/>
      <c r="M577" s="250"/>
      <c r="N577" s="251"/>
      <c r="O577" s="251"/>
      <c r="P577" s="251"/>
      <c r="Q577" s="251"/>
      <c r="R577" s="251"/>
      <c r="S577" s="251"/>
      <c r="T577" s="25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3" t="s">
        <v>157</v>
      </c>
      <c r="AU577" s="253" t="s">
        <v>90</v>
      </c>
      <c r="AV577" s="13" t="s">
        <v>90</v>
      </c>
      <c r="AW577" s="13" t="s">
        <v>36</v>
      </c>
      <c r="AX577" s="13" t="s">
        <v>80</v>
      </c>
      <c r="AY577" s="253" t="s">
        <v>148</v>
      </c>
    </row>
    <row r="578" s="14" customFormat="1">
      <c r="A578" s="14"/>
      <c r="B578" s="254"/>
      <c r="C578" s="255"/>
      <c r="D578" s="244" t="s">
        <v>157</v>
      </c>
      <c r="E578" s="256" t="s">
        <v>1</v>
      </c>
      <c r="F578" s="257" t="s">
        <v>166</v>
      </c>
      <c r="G578" s="255"/>
      <c r="H578" s="258">
        <v>136.45699999999999</v>
      </c>
      <c r="I578" s="259"/>
      <c r="J578" s="255"/>
      <c r="K578" s="255"/>
      <c r="L578" s="260"/>
      <c r="M578" s="261"/>
      <c r="N578" s="262"/>
      <c r="O578" s="262"/>
      <c r="P578" s="262"/>
      <c r="Q578" s="262"/>
      <c r="R578" s="262"/>
      <c r="S578" s="262"/>
      <c r="T578" s="26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4" t="s">
        <v>157</v>
      </c>
      <c r="AU578" s="264" t="s">
        <v>90</v>
      </c>
      <c r="AV578" s="14" t="s">
        <v>155</v>
      </c>
      <c r="AW578" s="14" t="s">
        <v>36</v>
      </c>
      <c r="AX578" s="14" t="s">
        <v>88</v>
      </c>
      <c r="AY578" s="264" t="s">
        <v>148</v>
      </c>
    </row>
    <row r="579" s="2" customFormat="1" ht="24.15" customHeight="1">
      <c r="A579" s="39"/>
      <c r="B579" s="40"/>
      <c r="C579" s="228" t="s">
        <v>696</v>
      </c>
      <c r="D579" s="228" t="s">
        <v>151</v>
      </c>
      <c r="E579" s="229" t="s">
        <v>697</v>
      </c>
      <c r="F579" s="230" t="s">
        <v>698</v>
      </c>
      <c r="G579" s="231" t="s">
        <v>161</v>
      </c>
      <c r="H579" s="232">
        <v>12</v>
      </c>
      <c r="I579" s="233"/>
      <c r="J579" s="234">
        <f>ROUND(I579*H579,2)</f>
        <v>0</v>
      </c>
      <c r="K579" s="235"/>
      <c r="L579" s="45"/>
      <c r="M579" s="236" t="s">
        <v>1</v>
      </c>
      <c r="N579" s="237" t="s">
        <v>45</v>
      </c>
      <c r="O579" s="92"/>
      <c r="P579" s="238">
        <f>O579*H579</f>
        <v>0</v>
      </c>
      <c r="Q579" s="238">
        <v>0.0015</v>
      </c>
      <c r="R579" s="238">
        <f>Q579*H579</f>
        <v>0.018000000000000002</v>
      </c>
      <c r="S579" s="238">
        <v>0</v>
      </c>
      <c r="T579" s="23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0" t="s">
        <v>279</v>
      </c>
      <c r="AT579" s="240" t="s">
        <v>151</v>
      </c>
      <c r="AU579" s="240" t="s">
        <v>90</v>
      </c>
      <c r="AY579" s="18" t="s">
        <v>148</v>
      </c>
      <c r="BE579" s="241">
        <f>IF(N579="základní",J579,0)</f>
        <v>0</v>
      </c>
      <c r="BF579" s="241">
        <f>IF(N579="snížená",J579,0)</f>
        <v>0</v>
      </c>
      <c r="BG579" s="241">
        <f>IF(N579="zákl. přenesená",J579,0)</f>
        <v>0</v>
      </c>
      <c r="BH579" s="241">
        <f>IF(N579="sníž. přenesená",J579,0)</f>
        <v>0</v>
      </c>
      <c r="BI579" s="241">
        <f>IF(N579="nulová",J579,0)</f>
        <v>0</v>
      </c>
      <c r="BJ579" s="18" t="s">
        <v>88</v>
      </c>
      <c r="BK579" s="241">
        <f>ROUND(I579*H579,2)</f>
        <v>0</v>
      </c>
      <c r="BL579" s="18" t="s">
        <v>279</v>
      </c>
      <c r="BM579" s="240" t="s">
        <v>699</v>
      </c>
    </row>
    <row r="580" s="13" customFormat="1">
      <c r="A580" s="13"/>
      <c r="B580" s="242"/>
      <c r="C580" s="243"/>
      <c r="D580" s="244" t="s">
        <v>157</v>
      </c>
      <c r="E580" s="245" t="s">
        <v>1</v>
      </c>
      <c r="F580" s="246" t="s">
        <v>700</v>
      </c>
      <c r="G580" s="243"/>
      <c r="H580" s="247">
        <v>6</v>
      </c>
      <c r="I580" s="248"/>
      <c r="J580" s="243"/>
      <c r="K580" s="243"/>
      <c r="L580" s="249"/>
      <c r="M580" s="250"/>
      <c r="N580" s="251"/>
      <c r="O580" s="251"/>
      <c r="P580" s="251"/>
      <c r="Q580" s="251"/>
      <c r="R580" s="251"/>
      <c r="S580" s="251"/>
      <c r="T580" s="25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3" t="s">
        <v>157</v>
      </c>
      <c r="AU580" s="253" t="s">
        <v>90</v>
      </c>
      <c r="AV580" s="13" t="s">
        <v>90</v>
      </c>
      <c r="AW580" s="13" t="s">
        <v>36</v>
      </c>
      <c r="AX580" s="13" t="s">
        <v>80</v>
      </c>
      <c r="AY580" s="253" t="s">
        <v>148</v>
      </c>
    </row>
    <row r="581" s="13" customFormat="1">
      <c r="A581" s="13"/>
      <c r="B581" s="242"/>
      <c r="C581" s="243"/>
      <c r="D581" s="244" t="s">
        <v>157</v>
      </c>
      <c r="E581" s="245" t="s">
        <v>1</v>
      </c>
      <c r="F581" s="246" t="s">
        <v>701</v>
      </c>
      <c r="G581" s="243"/>
      <c r="H581" s="247">
        <v>6</v>
      </c>
      <c r="I581" s="248"/>
      <c r="J581" s="243"/>
      <c r="K581" s="243"/>
      <c r="L581" s="249"/>
      <c r="M581" s="250"/>
      <c r="N581" s="251"/>
      <c r="O581" s="251"/>
      <c r="P581" s="251"/>
      <c r="Q581" s="251"/>
      <c r="R581" s="251"/>
      <c r="S581" s="251"/>
      <c r="T581" s="25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3" t="s">
        <v>157</v>
      </c>
      <c r="AU581" s="253" t="s">
        <v>90</v>
      </c>
      <c r="AV581" s="13" t="s">
        <v>90</v>
      </c>
      <c r="AW581" s="13" t="s">
        <v>36</v>
      </c>
      <c r="AX581" s="13" t="s">
        <v>80</v>
      </c>
      <c r="AY581" s="253" t="s">
        <v>148</v>
      </c>
    </row>
    <row r="582" s="14" customFormat="1">
      <c r="A582" s="14"/>
      <c r="B582" s="254"/>
      <c r="C582" s="255"/>
      <c r="D582" s="244" t="s">
        <v>157</v>
      </c>
      <c r="E582" s="256" t="s">
        <v>1</v>
      </c>
      <c r="F582" s="257" t="s">
        <v>166</v>
      </c>
      <c r="G582" s="255"/>
      <c r="H582" s="258">
        <v>12</v>
      </c>
      <c r="I582" s="259"/>
      <c r="J582" s="255"/>
      <c r="K582" s="255"/>
      <c r="L582" s="260"/>
      <c r="M582" s="261"/>
      <c r="N582" s="262"/>
      <c r="O582" s="262"/>
      <c r="P582" s="262"/>
      <c r="Q582" s="262"/>
      <c r="R582" s="262"/>
      <c r="S582" s="262"/>
      <c r="T582" s="26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4" t="s">
        <v>157</v>
      </c>
      <c r="AU582" s="264" t="s">
        <v>90</v>
      </c>
      <c r="AV582" s="14" t="s">
        <v>155</v>
      </c>
      <c r="AW582" s="14" t="s">
        <v>36</v>
      </c>
      <c r="AX582" s="14" t="s">
        <v>88</v>
      </c>
      <c r="AY582" s="264" t="s">
        <v>148</v>
      </c>
    </row>
    <row r="583" s="2" customFormat="1" ht="24.15" customHeight="1">
      <c r="A583" s="39"/>
      <c r="B583" s="40"/>
      <c r="C583" s="228" t="s">
        <v>702</v>
      </c>
      <c r="D583" s="228" t="s">
        <v>151</v>
      </c>
      <c r="E583" s="229" t="s">
        <v>703</v>
      </c>
      <c r="F583" s="230" t="s">
        <v>704</v>
      </c>
      <c r="G583" s="231" t="s">
        <v>161</v>
      </c>
      <c r="H583" s="232">
        <v>136.45699999999999</v>
      </c>
      <c r="I583" s="233"/>
      <c r="J583" s="234">
        <f>ROUND(I583*H583,2)</f>
        <v>0</v>
      </c>
      <c r="K583" s="235"/>
      <c r="L583" s="45"/>
      <c r="M583" s="236" t="s">
        <v>1</v>
      </c>
      <c r="N583" s="237" t="s">
        <v>45</v>
      </c>
      <c r="O583" s="92"/>
      <c r="P583" s="238">
        <f>O583*H583</f>
        <v>0</v>
      </c>
      <c r="Q583" s="238">
        <v>0.0060499999999999998</v>
      </c>
      <c r="R583" s="238">
        <f>Q583*H583</f>
        <v>0.82556484999999991</v>
      </c>
      <c r="S583" s="238">
        <v>0</v>
      </c>
      <c r="T583" s="23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0" t="s">
        <v>279</v>
      </c>
      <c r="AT583" s="240" t="s">
        <v>151</v>
      </c>
      <c r="AU583" s="240" t="s">
        <v>90</v>
      </c>
      <c r="AY583" s="18" t="s">
        <v>148</v>
      </c>
      <c r="BE583" s="241">
        <f>IF(N583="základní",J583,0)</f>
        <v>0</v>
      </c>
      <c r="BF583" s="241">
        <f>IF(N583="snížená",J583,0)</f>
        <v>0</v>
      </c>
      <c r="BG583" s="241">
        <f>IF(N583="zákl. přenesená",J583,0)</f>
        <v>0</v>
      </c>
      <c r="BH583" s="241">
        <f>IF(N583="sníž. přenesená",J583,0)</f>
        <v>0</v>
      </c>
      <c r="BI583" s="241">
        <f>IF(N583="nulová",J583,0)</f>
        <v>0</v>
      </c>
      <c r="BJ583" s="18" t="s">
        <v>88</v>
      </c>
      <c r="BK583" s="241">
        <f>ROUND(I583*H583,2)</f>
        <v>0</v>
      </c>
      <c r="BL583" s="18" t="s">
        <v>279</v>
      </c>
      <c r="BM583" s="240" t="s">
        <v>705</v>
      </c>
    </row>
    <row r="584" s="15" customFormat="1">
      <c r="A584" s="15"/>
      <c r="B584" s="265"/>
      <c r="C584" s="266"/>
      <c r="D584" s="244" t="s">
        <v>157</v>
      </c>
      <c r="E584" s="267" t="s">
        <v>1</v>
      </c>
      <c r="F584" s="268" t="s">
        <v>583</v>
      </c>
      <c r="G584" s="266"/>
      <c r="H584" s="267" t="s">
        <v>1</v>
      </c>
      <c r="I584" s="269"/>
      <c r="J584" s="266"/>
      <c r="K584" s="266"/>
      <c r="L584" s="270"/>
      <c r="M584" s="271"/>
      <c r="N584" s="272"/>
      <c r="O584" s="272"/>
      <c r="P584" s="272"/>
      <c r="Q584" s="272"/>
      <c r="R584" s="272"/>
      <c r="S584" s="272"/>
      <c r="T584" s="27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74" t="s">
        <v>157</v>
      </c>
      <c r="AU584" s="274" t="s">
        <v>90</v>
      </c>
      <c r="AV584" s="15" t="s">
        <v>88</v>
      </c>
      <c r="AW584" s="15" t="s">
        <v>36</v>
      </c>
      <c r="AX584" s="15" t="s">
        <v>80</v>
      </c>
      <c r="AY584" s="274" t="s">
        <v>148</v>
      </c>
    </row>
    <row r="585" s="13" customFormat="1">
      <c r="A585" s="13"/>
      <c r="B585" s="242"/>
      <c r="C585" s="243"/>
      <c r="D585" s="244" t="s">
        <v>157</v>
      </c>
      <c r="E585" s="245" t="s">
        <v>1</v>
      </c>
      <c r="F585" s="246" t="s">
        <v>222</v>
      </c>
      <c r="G585" s="243"/>
      <c r="H585" s="247">
        <v>2.8500000000000001</v>
      </c>
      <c r="I585" s="248"/>
      <c r="J585" s="243"/>
      <c r="K585" s="243"/>
      <c r="L585" s="249"/>
      <c r="M585" s="250"/>
      <c r="N585" s="251"/>
      <c r="O585" s="251"/>
      <c r="P585" s="251"/>
      <c r="Q585" s="251"/>
      <c r="R585" s="251"/>
      <c r="S585" s="251"/>
      <c r="T585" s="25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3" t="s">
        <v>157</v>
      </c>
      <c r="AU585" s="253" t="s">
        <v>90</v>
      </c>
      <c r="AV585" s="13" t="s">
        <v>90</v>
      </c>
      <c r="AW585" s="13" t="s">
        <v>36</v>
      </c>
      <c r="AX585" s="13" t="s">
        <v>80</v>
      </c>
      <c r="AY585" s="253" t="s">
        <v>148</v>
      </c>
    </row>
    <row r="586" s="13" customFormat="1">
      <c r="A586" s="13"/>
      <c r="B586" s="242"/>
      <c r="C586" s="243"/>
      <c r="D586" s="244" t="s">
        <v>157</v>
      </c>
      <c r="E586" s="245" t="s">
        <v>1</v>
      </c>
      <c r="F586" s="246" t="s">
        <v>223</v>
      </c>
      <c r="G586" s="243"/>
      <c r="H586" s="247">
        <v>66.840000000000003</v>
      </c>
      <c r="I586" s="248"/>
      <c r="J586" s="243"/>
      <c r="K586" s="243"/>
      <c r="L586" s="249"/>
      <c r="M586" s="250"/>
      <c r="N586" s="251"/>
      <c r="O586" s="251"/>
      <c r="P586" s="251"/>
      <c r="Q586" s="251"/>
      <c r="R586" s="251"/>
      <c r="S586" s="251"/>
      <c r="T586" s="25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3" t="s">
        <v>157</v>
      </c>
      <c r="AU586" s="253" t="s">
        <v>90</v>
      </c>
      <c r="AV586" s="13" t="s">
        <v>90</v>
      </c>
      <c r="AW586" s="13" t="s">
        <v>36</v>
      </c>
      <c r="AX586" s="13" t="s">
        <v>80</v>
      </c>
      <c r="AY586" s="253" t="s">
        <v>148</v>
      </c>
    </row>
    <row r="587" s="13" customFormat="1">
      <c r="A587" s="13"/>
      <c r="B587" s="242"/>
      <c r="C587" s="243"/>
      <c r="D587" s="244" t="s">
        <v>157</v>
      </c>
      <c r="E587" s="245" t="s">
        <v>1</v>
      </c>
      <c r="F587" s="246" t="s">
        <v>224</v>
      </c>
      <c r="G587" s="243"/>
      <c r="H587" s="247">
        <v>2.4380000000000002</v>
      </c>
      <c r="I587" s="248"/>
      <c r="J587" s="243"/>
      <c r="K587" s="243"/>
      <c r="L587" s="249"/>
      <c r="M587" s="250"/>
      <c r="N587" s="251"/>
      <c r="O587" s="251"/>
      <c r="P587" s="251"/>
      <c r="Q587" s="251"/>
      <c r="R587" s="251"/>
      <c r="S587" s="251"/>
      <c r="T587" s="25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3" t="s">
        <v>157</v>
      </c>
      <c r="AU587" s="253" t="s">
        <v>90</v>
      </c>
      <c r="AV587" s="13" t="s">
        <v>90</v>
      </c>
      <c r="AW587" s="13" t="s">
        <v>36</v>
      </c>
      <c r="AX587" s="13" t="s">
        <v>80</v>
      </c>
      <c r="AY587" s="253" t="s">
        <v>148</v>
      </c>
    </row>
    <row r="588" s="15" customFormat="1">
      <c r="A588" s="15"/>
      <c r="B588" s="265"/>
      <c r="C588" s="266"/>
      <c r="D588" s="244" t="s">
        <v>157</v>
      </c>
      <c r="E588" s="267" t="s">
        <v>1</v>
      </c>
      <c r="F588" s="268" t="s">
        <v>225</v>
      </c>
      <c r="G588" s="266"/>
      <c r="H588" s="267" t="s">
        <v>1</v>
      </c>
      <c r="I588" s="269"/>
      <c r="J588" s="266"/>
      <c r="K588" s="266"/>
      <c r="L588" s="270"/>
      <c r="M588" s="271"/>
      <c r="N588" s="272"/>
      <c r="O588" s="272"/>
      <c r="P588" s="272"/>
      <c r="Q588" s="272"/>
      <c r="R588" s="272"/>
      <c r="S588" s="272"/>
      <c r="T588" s="273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4" t="s">
        <v>157</v>
      </c>
      <c r="AU588" s="274" t="s">
        <v>90</v>
      </c>
      <c r="AV588" s="15" t="s">
        <v>88</v>
      </c>
      <c r="AW588" s="15" t="s">
        <v>36</v>
      </c>
      <c r="AX588" s="15" t="s">
        <v>80</v>
      </c>
      <c r="AY588" s="274" t="s">
        <v>148</v>
      </c>
    </row>
    <row r="589" s="15" customFormat="1">
      <c r="A589" s="15"/>
      <c r="B589" s="265"/>
      <c r="C589" s="266"/>
      <c r="D589" s="244" t="s">
        <v>157</v>
      </c>
      <c r="E589" s="267" t="s">
        <v>1</v>
      </c>
      <c r="F589" s="268" t="s">
        <v>226</v>
      </c>
      <c r="G589" s="266"/>
      <c r="H589" s="267" t="s">
        <v>1</v>
      </c>
      <c r="I589" s="269"/>
      <c r="J589" s="266"/>
      <c r="K589" s="266"/>
      <c r="L589" s="270"/>
      <c r="M589" s="271"/>
      <c r="N589" s="272"/>
      <c r="O589" s="272"/>
      <c r="P589" s="272"/>
      <c r="Q589" s="272"/>
      <c r="R589" s="272"/>
      <c r="S589" s="272"/>
      <c r="T589" s="273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4" t="s">
        <v>157</v>
      </c>
      <c r="AU589" s="274" t="s">
        <v>90</v>
      </c>
      <c r="AV589" s="15" t="s">
        <v>88</v>
      </c>
      <c r="AW589" s="15" t="s">
        <v>36</v>
      </c>
      <c r="AX589" s="15" t="s">
        <v>80</v>
      </c>
      <c r="AY589" s="274" t="s">
        <v>148</v>
      </c>
    </row>
    <row r="590" s="15" customFormat="1">
      <c r="A590" s="15"/>
      <c r="B590" s="265"/>
      <c r="C590" s="266"/>
      <c r="D590" s="244" t="s">
        <v>157</v>
      </c>
      <c r="E590" s="267" t="s">
        <v>1</v>
      </c>
      <c r="F590" s="268" t="s">
        <v>227</v>
      </c>
      <c r="G590" s="266"/>
      <c r="H590" s="267" t="s">
        <v>1</v>
      </c>
      <c r="I590" s="269"/>
      <c r="J590" s="266"/>
      <c r="K590" s="266"/>
      <c r="L590" s="270"/>
      <c r="M590" s="271"/>
      <c r="N590" s="272"/>
      <c r="O590" s="272"/>
      <c r="P590" s="272"/>
      <c r="Q590" s="272"/>
      <c r="R590" s="272"/>
      <c r="S590" s="272"/>
      <c r="T590" s="273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4" t="s">
        <v>157</v>
      </c>
      <c r="AU590" s="274" t="s">
        <v>90</v>
      </c>
      <c r="AV590" s="15" t="s">
        <v>88</v>
      </c>
      <c r="AW590" s="15" t="s">
        <v>36</v>
      </c>
      <c r="AX590" s="15" t="s">
        <v>80</v>
      </c>
      <c r="AY590" s="274" t="s">
        <v>148</v>
      </c>
    </row>
    <row r="591" s="13" customFormat="1">
      <c r="A591" s="13"/>
      <c r="B591" s="242"/>
      <c r="C591" s="243"/>
      <c r="D591" s="244" t="s">
        <v>157</v>
      </c>
      <c r="E591" s="245" t="s">
        <v>1</v>
      </c>
      <c r="F591" s="246" t="s">
        <v>228</v>
      </c>
      <c r="G591" s="243"/>
      <c r="H591" s="247">
        <v>14.24</v>
      </c>
      <c r="I591" s="248"/>
      <c r="J591" s="243"/>
      <c r="K591" s="243"/>
      <c r="L591" s="249"/>
      <c r="M591" s="250"/>
      <c r="N591" s="251"/>
      <c r="O591" s="251"/>
      <c r="P591" s="251"/>
      <c r="Q591" s="251"/>
      <c r="R591" s="251"/>
      <c r="S591" s="251"/>
      <c r="T591" s="25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3" t="s">
        <v>157</v>
      </c>
      <c r="AU591" s="253" t="s">
        <v>90</v>
      </c>
      <c r="AV591" s="13" t="s">
        <v>90</v>
      </c>
      <c r="AW591" s="13" t="s">
        <v>36</v>
      </c>
      <c r="AX591" s="13" t="s">
        <v>80</v>
      </c>
      <c r="AY591" s="253" t="s">
        <v>148</v>
      </c>
    </row>
    <row r="592" s="13" customFormat="1">
      <c r="A592" s="13"/>
      <c r="B592" s="242"/>
      <c r="C592" s="243"/>
      <c r="D592" s="244" t="s">
        <v>157</v>
      </c>
      <c r="E592" s="245" t="s">
        <v>1</v>
      </c>
      <c r="F592" s="246" t="s">
        <v>229</v>
      </c>
      <c r="G592" s="243"/>
      <c r="H592" s="247">
        <v>7.524</v>
      </c>
      <c r="I592" s="248"/>
      <c r="J592" s="243"/>
      <c r="K592" s="243"/>
      <c r="L592" s="249"/>
      <c r="M592" s="250"/>
      <c r="N592" s="251"/>
      <c r="O592" s="251"/>
      <c r="P592" s="251"/>
      <c r="Q592" s="251"/>
      <c r="R592" s="251"/>
      <c r="S592" s="251"/>
      <c r="T592" s="25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3" t="s">
        <v>157</v>
      </c>
      <c r="AU592" s="253" t="s">
        <v>90</v>
      </c>
      <c r="AV592" s="13" t="s">
        <v>90</v>
      </c>
      <c r="AW592" s="13" t="s">
        <v>36</v>
      </c>
      <c r="AX592" s="13" t="s">
        <v>80</v>
      </c>
      <c r="AY592" s="253" t="s">
        <v>148</v>
      </c>
    </row>
    <row r="593" s="13" customFormat="1">
      <c r="A593" s="13"/>
      <c r="B593" s="242"/>
      <c r="C593" s="243"/>
      <c r="D593" s="244" t="s">
        <v>157</v>
      </c>
      <c r="E593" s="245" t="s">
        <v>1</v>
      </c>
      <c r="F593" s="246" t="s">
        <v>230</v>
      </c>
      <c r="G593" s="243"/>
      <c r="H593" s="247">
        <v>5.5800000000000001</v>
      </c>
      <c r="I593" s="248"/>
      <c r="J593" s="243"/>
      <c r="K593" s="243"/>
      <c r="L593" s="249"/>
      <c r="M593" s="250"/>
      <c r="N593" s="251"/>
      <c r="O593" s="251"/>
      <c r="P593" s="251"/>
      <c r="Q593" s="251"/>
      <c r="R593" s="251"/>
      <c r="S593" s="251"/>
      <c r="T593" s="25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3" t="s">
        <v>157</v>
      </c>
      <c r="AU593" s="253" t="s">
        <v>90</v>
      </c>
      <c r="AV593" s="13" t="s">
        <v>90</v>
      </c>
      <c r="AW593" s="13" t="s">
        <v>36</v>
      </c>
      <c r="AX593" s="13" t="s">
        <v>80</v>
      </c>
      <c r="AY593" s="253" t="s">
        <v>148</v>
      </c>
    </row>
    <row r="594" s="13" customFormat="1">
      <c r="A594" s="13"/>
      <c r="B594" s="242"/>
      <c r="C594" s="243"/>
      <c r="D594" s="244" t="s">
        <v>157</v>
      </c>
      <c r="E594" s="245" t="s">
        <v>1</v>
      </c>
      <c r="F594" s="246" t="s">
        <v>231</v>
      </c>
      <c r="G594" s="243"/>
      <c r="H594" s="247">
        <v>15.039999999999999</v>
      </c>
      <c r="I594" s="248"/>
      <c r="J594" s="243"/>
      <c r="K594" s="243"/>
      <c r="L594" s="249"/>
      <c r="M594" s="250"/>
      <c r="N594" s="251"/>
      <c r="O594" s="251"/>
      <c r="P594" s="251"/>
      <c r="Q594" s="251"/>
      <c r="R594" s="251"/>
      <c r="S594" s="251"/>
      <c r="T594" s="25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3" t="s">
        <v>157</v>
      </c>
      <c r="AU594" s="253" t="s">
        <v>90</v>
      </c>
      <c r="AV594" s="13" t="s">
        <v>90</v>
      </c>
      <c r="AW594" s="13" t="s">
        <v>36</v>
      </c>
      <c r="AX594" s="13" t="s">
        <v>80</v>
      </c>
      <c r="AY594" s="253" t="s">
        <v>148</v>
      </c>
    </row>
    <row r="595" s="13" customFormat="1">
      <c r="A595" s="13"/>
      <c r="B595" s="242"/>
      <c r="C595" s="243"/>
      <c r="D595" s="244" t="s">
        <v>157</v>
      </c>
      <c r="E595" s="245" t="s">
        <v>1</v>
      </c>
      <c r="F595" s="246" t="s">
        <v>232</v>
      </c>
      <c r="G595" s="243"/>
      <c r="H595" s="247">
        <v>7.0199999999999996</v>
      </c>
      <c r="I595" s="248"/>
      <c r="J595" s="243"/>
      <c r="K595" s="243"/>
      <c r="L595" s="249"/>
      <c r="M595" s="250"/>
      <c r="N595" s="251"/>
      <c r="O595" s="251"/>
      <c r="P595" s="251"/>
      <c r="Q595" s="251"/>
      <c r="R595" s="251"/>
      <c r="S595" s="251"/>
      <c r="T595" s="25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3" t="s">
        <v>157</v>
      </c>
      <c r="AU595" s="253" t="s">
        <v>90</v>
      </c>
      <c r="AV595" s="13" t="s">
        <v>90</v>
      </c>
      <c r="AW595" s="13" t="s">
        <v>36</v>
      </c>
      <c r="AX595" s="13" t="s">
        <v>80</v>
      </c>
      <c r="AY595" s="253" t="s">
        <v>148</v>
      </c>
    </row>
    <row r="596" s="13" customFormat="1">
      <c r="A596" s="13"/>
      <c r="B596" s="242"/>
      <c r="C596" s="243"/>
      <c r="D596" s="244" t="s">
        <v>157</v>
      </c>
      <c r="E596" s="245" t="s">
        <v>1</v>
      </c>
      <c r="F596" s="246" t="s">
        <v>233</v>
      </c>
      <c r="G596" s="243"/>
      <c r="H596" s="247">
        <v>14.925000000000001</v>
      </c>
      <c r="I596" s="248"/>
      <c r="J596" s="243"/>
      <c r="K596" s="243"/>
      <c r="L596" s="249"/>
      <c r="M596" s="250"/>
      <c r="N596" s="251"/>
      <c r="O596" s="251"/>
      <c r="P596" s="251"/>
      <c r="Q596" s="251"/>
      <c r="R596" s="251"/>
      <c r="S596" s="251"/>
      <c r="T596" s="25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3" t="s">
        <v>157</v>
      </c>
      <c r="AU596" s="253" t="s">
        <v>90</v>
      </c>
      <c r="AV596" s="13" t="s">
        <v>90</v>
      </c>
      <c r="AW596" s="13" t="s">
        <v>36</v>
      </c>
      <c r="AX596" s="13" t="s">
        <v>80</v>
      </c>
      <c r="AY596" s="253" t="s">
        <v>148</v>
      </c>
    </row>
    <row r="597" s="14" customFormat="1">
      <c r="A597" s="14"/>
      <c r="B597" s="254"/>
      <c r="C597" s="255"/>
      <c r="D597" s="244" t="s">
        <v>157</v>
      </c>
      <c r="E597" s="256" t="s">
        <v>1</v>
      </c>
      <c r="F597" s="257" t="s">
        <v>166</v>
      </c>
      <c r="G597" s="255"/>
      <c r="H597" s="258">
        <v>136.45699999999999</v>
      </c>
      <c r="I597" s="259"/>
      <c r="J597" s="255"/>
      <c r="K597" s="255"/>
      <c r="L597" s="260"/>
      <c r="M597" s="261"/>
      <c r="N597" s="262"/>
      <c r="O597" s="262"/>
      <c r="P597" s="262"/>
      <c r="Q597" s="262"/>
      <c r="R597" s="262"/>
      <c r="S597" s="262"/>
      <c r="T597" s="26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4" t="s">
        <v>157</v>
      </c>
      <c r="AU597" s="264" t="s">
        <v>90</v>
      </c>
      <c r="AV597" s="14" t="s">
        <v>155</v>
      </c>
      <c r="AW597" s="14" t="s">
        <v>36</v>
      </c>
      <c r="AX597" s="14" t="s">
        <v>88</v>
      </c>
      <c r="AY597" s="264" t="s">
        <v>148</v>
      </c>
    </row>
    <row r="598" s="2" customFormat="1" ht="16.5" customHeight="1">
      <c r="A598" s="39"/>
      <c r="B598" s="40"/>
      <c r="C598" s="286" t="s">
        <v>706</v>
      </c>
      <c r="D598" s="286" t="s">
        <v>274</v>
      </c>
      <c r="E598" s="287" t="s">
        <v>707</v>
      </c>
      <c r="F598" s="288" t="s">
        <v>708</v>
      </c>
      <c r="G598" s="289" t="s">
        <v>161</v>
      </c>
      <c r="H598" s="290">
        <v>150.10300000000001</v>
      </c>
      <c r="I598" s="291"/>
      <c r="J598" s="292">
        <f>ROUND(I598*H598,2)</f>
        <v>0</v>
      </c>
      <c r="K598" s="293"/>
      <c r="L598" s="294"/>
      <c r="M598" s="295" t="s">
        <v>1</v>
      </c>
      <c r="N598" s="296" t="s">
        <v>45</v>
      </c>
      <c r="O598" s="92"/>
      <c r="P598" s="238">
        <f>O598*H598</f>
        <v>0</v>
      </c>
      <c r="Q598" s="238">
        <v>0.0129</v>
      </c>
      <c r="R598" s="238">
        <f>Q598*H598</f>
        <v>1.9363287</v>
      </c>
      <c r="S598" s="238">
        <v>0</v>
      </c>
      <c r="T598" s="23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0" t="s">
        <v>380</v>
      </c>
      <c r="AT598" s="240" t="s">
        <v>274</v>
      </c>
      <c r="AU598" s="240" t="s">
        <v>90</v>
      </c>
      <c r="AY598" s="18" t="s">
        <v>148</v>
      </c>
      <c r="BE598" s="241">
        <f>IF(N598="základní",J598,0)</f>
        <v>0</v>
      </c>
      <c r="BF598" s="241">
        <f>IF(N598="snížená",J598,0)</f>
        <v>0</v>
      </c>
      <c r="BG598" s="241">
        <f>IF(N598="zákl. přenesená",J598,0)</f>
        <v>0</v>
      </c>
      <c r="BH598" s="241">
        <f>IF(N598="sníž. přenesená",J598,0)</f>
        <v>0</v>
      </c>
      <c r="BI598" s="241">
        <f>IF(N598="nulová",J598,0)</f>
        <v>0</v>
      </c>
      <c r="BJ598" s="18" t="s">
        <v>88</v>
      </c>
      <c r="BK598" s="241">
        <f>ROUND(I598*H598,2)</f>
        <v>0</v>
      </c>
      <c r="BL598" s="18" t="s">
        <v>279</v>
      </c>
      <c r="BM598" s="240" t="s">
        <v>709</v>
      </c>
    </row>
    <row r="599" s="13" customFormat="1">
      <c r="A599" s="13"/>
      <c r="B599" s="242"/>
      <c r="C599" s="243"/>
      <c r="D599" s="244" t="s">
        <v>157</v>
      </c>
      <c r="E599" s="243"/>
      <c r="F599" s="246" t="s">
        <v>710</v>
      </c>
      <c r="G599" s="243"/>
      <c r="H599" s="247">
        <v>150.10300000000001</v>
      </c>
      <c r="I599" s="248"/>
      <c r="J599" s="243"/>
      <c r="K599" s="243"/>
      <c r="L599" s="249"/>
      <c r="M599" s="250"/>
      <c r="N599" s="251"/>
      <c r="O599" s="251"/>
      <c r="P599" s="251"/>
      <c r="Q599" s="251"/>
      <c r="R599" s="251"/>
      <c r="S599" s="251"/>
      <c r="T599" s="25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3" t="s">
        <v>157</v>
      </c>
      <c r="AU599" s="253" t="s">
        <v>90</v>
      </c>
      <c r="AV599" s="13" t="s">
        <v>90</v>
      </c>
      <c r="AW599" s="13" t="s">
        <v>4</v>
      </c>
      <c r="AX599" s="13" t="s">
        <v>88</v>
      </c>
      <c r="AY599" s="253" t="s">
        <v>148</v>
      </c>
    </row>
    <row r="600" s="2" customFormat="1" ht="24.15" customHeight="1">
      <c r="A600" s="39"/>
      <c r="B600" s="40"/>
      <c r="C600" s="228" t="s">
        <v>711</v>
      </c>
      <c r="D600" s="228" t="s">
        <v>151</v>
      </c>
      <c r="E600" s="229" t="s">
        <v>712</v>
      </c>
      <c r="F600" s="230" t="s">
        <v>713</v>
      </c>
      <c r="G600" s="231" t="s">
        <v>433</v>
      </c>
      <c r="H600" s="297"/>
      <c r="I600" s="233"/>
      <c r="J600" s="234">
        <f>ROUND(I600*H600,2)</f>
        <v>0</v>
      </c>
      <c r="K600" s="235"/>
      <c r="L600" s="45"/>
      <c r="M600" s="236" t="s">
        <v>1</v>
      </c>
      <c r="N600" s="237" t="s">
        <v>45</v>
      </c>
      <c r="O600" s="92"/>
      <c r="P600" s="238">
        <f>O600*H600</f>
        <v>0</v>
      </c>
      <c r="Q600" s="238">
        <v>0</v>
      </c>
      <c r="R600" s="238">
        <f>Q600*H600</f>
        <v>0</v>
      </c>
      <c r="S600" s="238">
        <v>0</v>
      </c>
      <c r="T600" s="23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0" t="s">
        <v>279</v>
      </c>
      <c r="AT600" s="240" t="s">
        <v>151</v>
      </c>
      <c r="AU600" s="240" t="s">
        <v>90</v>
      </c>
      <c r="AY600" s="18" t="s">
        <v>148</v>
      </c>
      <c r="BE600" s="241">
        <f>IF(N600="základní",J600,0)</f>
        <v>0</v>
      </c>
      <c r="BF600" s="241">
        <f>IF(N600="snížená",J600,0)</f>
        <v>0</v>
      </c>
      <c r="BG600" s="241">
        <f>IF(N600="zákl. přenesená",J600,0)</f>
        <v>0</v>
      </c>
      <c r="BH600" s="241">
        <f>IF(N600="sníž. přenesená",J600,0)</f>
        <v>0</v>
      </c>
      <c r="BI600" s="241">
        <f>IF(N600="nulová",J600,0)</f>
        <v>0</v>
      </c>
      <c r="BJ600" s="18" t="s">
        <v>88</v>
      </c>
      <c r="BK600" s="241">
        <f>ROUND(I600*H600,2)</f>
        <v>0</v>
      </c>
      <c r="BL600" s="18" t="s">
        <v>279</v>
      </c>
      <c r="BM600" s="240" t="s">
        <v>714</v>
      </c>
    </row>
    <row r="601" s="12" customFormat="1" ht="22.8" customHeight="1">
      <c r="A601" s="12"/>
      <c r="B601" s="212"/>
      <c r="C601" s="213"/>
      <c r="D601" s="214" t="s">
        <v>79</v>
      </c>
      <c r="E601" s="226" t="s">
        <v>715</v>
      </c>
      <c r="F601" s="226" t="s">
        <v>716</v>
      </c>
      <c r="G601" s="213"/>
      <c r="H601" s="213"/>
      <c r="I601" s="216"/>
      <c r="J601" s="227">
        <f>BK601</f>
        <v>0</v>
      </c>
      <c r="K601" s="213"/>
      <c r="L601" s="218"/>
      <c r="M601" s="219"/>
      <c r="N601" s="220"/>
      <c r="O601" s="220"/>
      <c r="P601" s="221">
        <f>SUM(P602:P610)</f>
        <v>0</v>
      </c>
      <c r="Q601" s="220"/>
      <c r="R601" s="221">
        <f>SUM(R602:R610)</f>
        <v>0</v>
      </c>
      <c r="S601" s="220"/>
      <c r="T601" s="222">
        <f>SUM(T602:T610)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23" t="s">
        <v>90</v>
      </c>
      <c r="AT601" s="224" t="s">
        <v>79</v>
      </c>
      <c r="AU601" s="224" t="s">
        <v>88</v>
      </c>
      <c r="AY601" s="223" t="s">
        <v>148</v>
      </c>
      <c r="BK601" s="225">
        <f>SUM(BK602:BK610)</f>
        <v>0</v>
      </c>
    </row>
    <row r="602" s="2" customFormat="1" ht="16.5" customHeight="1">
      <c r="A602" s="39"/>
      <c r="B602" s="40"/>
      <c r="C602" s="228" t="s">
        <v>717</v>
      </c>
      <c r="D602" s="228" t="s">
        <v>151</v>
      </c>
      <c r="E602" s="229" t="s">
        <v>718</v>
      </c>
      <c r="F602" s="230" t="s">
        <v>719</v>
      </c>
      <c r="G602" s="231" t="s">
        <v>271</v>
      </c>
      <c r="H602" s="232">
        <v>12</v>
      </c>
      <c r="I602" s="233"/>
      <c r="J602" s="234">
        <f>ROUND(I602*H602,2)</f>
        <v>0</v>
      </c>
      <c r="K602" s="235"/>
      <c r="L602" s="45"/>
      <c r="M602" s="236" t="s">
        <v>1</v>
      </c>
      <c r="N602" s="237" t="s">
        <v>45</v>
      </c>
      <c r="O602" s="92"/>
      <c r="P602" s="238">
        <f>O602*H602</f>
        <v>0</v>
      </c>
      <c r="Q602" s="238">
        <v>0</v>
      </c>
      <c r="R602" s="238">
        <f>Q602*H602</f>
        <v>0</v>
      </c>
      <c r="S602" s="238">
        <v>0</v>
      </c>
      <c r="T602" s="23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0" t="s">
        <v>279</v>
      </c>
      <c r="AT602" s="240" t="s">
        <v>151</v>
      </c>
      <c r="AU602" s="240" t="s">
        <v>90</v>
      </c>
      <c r="AY602" s="18" t="s">
        <v>148</v>
      </c>
      <c r="BE602" s="241">
        <f>IF(N602="základní",J602,0)</f>
        <v>0</v>
      </c>
      <c r="BF602" s="241">
        <f>IF(N602="snížená",J602,0)</f>
        <v>0</v>
      </c>
      <c r="BG602" s="241">
        <f>IF(N602="zákl. přenesená",J602,0)</f>
        <v>0</v>
      </c>
      <c r="BH602" s="241">
        <f>IF(N602="sníž. přenesená",J602,0)</f>
        <v>0</v>
      </c>
      <c r="BI602" s="241">
        <f>IF(N602="nulová",J602,0)</f>
        <v>0</v>
      </c>
      <c r="BJ602" s="18" t="s">
        <v>88</v>
      </c>
      <c r="BK602" s="241">
        <f>ROUND(I602*H602,2)</f>
        <v>0</v>
      </c>
      <c r="BL602" s="18" t="s">
        <v>279</v>
      </c>
      <c r="BM602" s="240" t="s">
        <v>720</v>
      </c>
    </row>
    <row r="603" s="13" customFormat="1">
      <c r="A603" s="13"/>
      <c r="B603" s="242"/>
      <c r="C603" s="243"/>
      <c r="D603" s="244" t="s">
        <v>157</v>
      </c>
      <c r="E603" s="245" t="s">
        <v>1</v>
      </c>
      <c r="F603" s="246" t="s">
        <v>283</v>
      </c>
      <c r="G603" s="243"/>
      <c r="H603" s="247">
        <v>1</v>
      </c>
      <c r="I603" s="248"/>
      <c r="J603" s="243"/>
      <c r="K603" s="243"/>
      <c r="L603" s="249"/>
      <c r="M603" s="250"/>
      <c r="N603" s="251"/>
      <c r="O603" s="251"/>
      <c r="P603" s="251"/>
      <c r="Q603" s="251"/>
      <c r="R603" s="251"/>
      <c r="S603" s="251"/>
      <c r="T603" s="25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3" t="s">
        <v>157</v>
      </c>
      <c r="AU603" s="253" t="s">
        <v>90</v>
      </c>
      <c r="AV603" s="13" t="s">
        <v>90</v>
      </c>
      <c r="AW603" s="13" t="s">
        <v>36</v>
      </c>
      <c r="AX603" s="13" t="s">
        <v>80</v>
      </c>
      <c r="AY603" s="253" t="s">
        <v>148</v>
      </c>
    </row>
    <row r="604" s="13" customFormat="1">
      <c r="A604" s="13"/>
      <c r="B604" s="242"/>
      <c r="C604" s="243"/>
      <c r="D604" s="244" t="s">
        <v>157</v>
      </c>
      <c r="E604" s="245" t="s">
        <v>1</v>
      </c>
      <c r="F604" s="246" t="s">
        <v>721</v>
      </c>
      <c r="G604" s="243"/>
      <c r="H604" s="247">
        <v>2</v>
      </c>
      <c r="I604" s="248"/>
      <c r="J604" s="243"/>
      <c r="K604" s="243"/>
      <c r="L604" s="249"/>
      <c r="M604" s="250"/>
      <c r="N604" s="251"/>
      <c r="O604" s="251"/>
      <c r="P604" s="251"/>
      <c r="Q604" s="251"/>
      <c r="R604" s="251"/>
      <c r="S604" s="251"/>
      <c r="T604" s="25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3" t="s">
        <v>157</v>
      </c>
      <c r="AU604" s="253" t="s">
        <v>90</v>
      </c>
      <c r="AV604" s="13" t="s">
        <v>90</v>
      </c>
      <c r="AW604" s="13" t="s">
        <v>36</v>
      </c>
      <c r="AX604" s="13" t="s">
        <v>80</v>
      </c>
      <c r="AY604" s="253" t="s">
        <v>148</v>
      </c>
    </row>
    <row r="605" s="13" customFormat="1">
      <c r="A605" s="13"/>
      <c r="B605" s="242"/>
      <c r="C605" s="243"/>
      <c r="D605" s="244" t="s">
        <v>157</v>
      </c>
      <c r="E605" s="245" t="s">
        <v>1</v>
      </c>
      <c r="F605" s="246" t="s">
        <v>289</v>
      </c>
      <c r="G605" s="243"/>
      <c r="H605" s="247">
        <v>1</v>
      </c>
      <c r="I605" s="248"/>
      <c r="J605" s="243"/>
      <c r="K605" s="243"/>
      <c r="L605" s="249"/>
      <c r="M605" s="250"/>
      <c r="N605" s="251"/>
      <c r="O605" s="251"/>
      <c r="P605" s="251"/>
      <c r="Q605" s="251"/>
      <c r="R605" s="251"/>
      <c r="S605" s="251"/>
      <c r="T605" s="25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3" t="s">
        <v>157</v>
      </c>
      <c r="AU605" s="253" t="s">
        <v>90</v>
      </c>
      <c r="AV605" s="13" t="s">
        <v>90</v>
      </c>
      <c r="AW605" s="13" t="s">
        <v>36</v>
      </c>
      <c r="AX605" s="13" t="s">
        <v>80</v>
      </c>
      <c r="AY605" s="253" t="s">
        <v>148</v>
      </c>
    </row>
    <row r="606" s="13" customFormat="1">
      <c r="A606" s="13"/>
      <c r="B606" s="242"/>
      <c r="C606" s="243"/>
      <c r="D606" s="244" t="s">
        <v>157</v>
      </c>
      <c r="E606" s="245" t="s">
        <v>1</v>
      </c>
      <c r="F606" s="246" t="s">
        <v>294</v>
      </c>
      <c r="G606" s="243"/>
      <c r="H606" s="247">
        <v>2</v>
      </c>
      <c r="I606" s="248"/>
      <c r="J606" s="243"/>
      <c r="K606" s="243"/>
      <c r="L606" s="249"/>
      <c r="M606" s="250"/>
      <c r="N606" s="251"/>
      <c r="O606" s="251"/>
      <c r="P606" s="251"/>
      <c r="Q606" s="251"/>
      <c r="R606" s="251"/>
      <c r="S606" s="251"/>
      <c r="T606" s="25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3" t="s">
        <v>157</v>
      </c>
      <c r="AU606" s="253" t="s">
        <v>90</v>
      </c>
      <c r="AV606" s="13" t="s">
        <v>90</v>
      </c>
      <c r="AW606" s="13" t="s">
        <v>36</v>
      </c>
      <c r="AX606" s="13" t="s">
        <v>80</v>
      </c>
      <c r="AY606" s="253" t="s">
        <v>148</v>
      </c>
    </row>
    <row r="607" s="13" customFormat="1">
      <c r="A607" s="13"/>
      <c r="B607" s="242"/>
      <c r="C607" s="243"/>
      <c r="D607" s="244" t="s">
        <v>157</v>
      </c>
      <c r="E607" s="245" t="s">
        <v>1</v>
      </c>
      <c r="F607" s="246" t="s">
        <v>295</v>
      </c>
      <c r="G607" s="243"/>
      <c r="H607" s="247">
        <v>4</v>
      </c>
      <c r="I607" s="248"/>
      <c r="J607" s="243"/>
      <c r="K607" s="243"/>
      <c r="L607" s="249"/>
      <c r="M607" s="250"/>
      <c r="N607" s="251"/>
      <c r="O607" s="251"/>
      <c r="P607" s="251"/>
      <c r="Q607" s="251"/>
      <c r="R607" s="251"/>
      <c r="S607" s="251"/>
      <c r="T607" s="25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3" t="s">
        <v>157</v>
      </c>
      <c r="AU607" s="253" t="s">
        <v>90</v>
      </c>
      <c r="AV607" s="13" t="s">
        <v>90</v>
      </c>
      <c r="AW607" s="13" t="s">
        <v>36</v>
      </c>
      <c r="AX607" s="13" t="s">
        <v>80</v>
      </c>
      <c r="AY607" s="253" t="s">
        <v>148</v>
      </c>
    </row>
    <row r="608" s="13" customFormat="1">
      <c r="A608" s="13"/>
      <c r="B608" s="242"/>
      <c r="C608" s="243"/>
      <c r="D608" s="244" t="s">
        <v>157</v>
      </c>
      <c r="E608" s="245" t="s">
        <v>1</v>
      </c>
      <c r="F608" s="246" t="s">
        <v>278</v>
      </c>
      <c r="G608" s="243"/>
      <c r="H608" s="247">
        <v>1</v>
      </c>
      <c r="I608" s="248"/>
      <c r="J608" s="243"/>
      <c r="K608" s="243"/>
      <c r="L608" s="249"/>
      <c r="M608" s="250"/>
      <c r="N608" s="251"/>
      <c r="O608" s="251"/>
      <c r="P608" s="251"/>
      <c r="Q608" s="251"/>
      <c r="R608" s="251"/>
      <c r="S608" s="251"/>
      <c r="T608" s="25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3" t="s">
        <v>157</v>
      </c>
      <c r="AU608" s="253" t="s">
        <v>90</v>
      </c>
      <c r="AV608" s="13" t="s">
        <v>90</v>
      </c>
      <c r="AW608" s="13" t="s">
        <v>36</v>
      </c>
      <c r="AX608" s="13" t="s">
        <v>80</v>
      </c>
      <c r="AY608" s="253" t="s">
        <v>148</v>
      </c>
    </row>
    <row r="609" s="13" customFormat="1">
      <c r="A609" s="13"/>
      <c r="B609" s="242"/>
      <c r="C609" s="243"/>
      <c r="D609" s="244" t="s">
        <v>157</v>
      </c>
      <c r="E609" s="245" t="s">
        <v>1</v>
      </c>
      <c r="F609" s="246" t="s">
        <v>288</v>
      </c>
      <c r="G609" s="243"/>
      <c r="H609" s="247">
        <v>1</v>
      </c>
      <c r="I609" s="248"/>
      <c r="J609" s="243"/>
      <c r="K609" s="243"/>
      <c r="L609" s="249"/>
      <c r="M609" s="250"/>
      <c r="N609" s="251"/>
      <c r="O609" s="251"/>
      <c r="P609" s="251"/>
      <c r="Q609" s="251"/>
      <c r="R609" s="251"/>
      <c r="S609" s="251"/>
      <c r="T609" s="25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3" t="s">
        <v>157</v>
      </c>
      <c r="AU609" s="253" t="s">
        <v>90</v>
      </c>
      <c r="AV609" s="13" t="s">
        <v>90</v>
      </c>
      <c r="AW609" s="13" t="s">
        <v>36</v>
      </c>
      <c r="AX609" s="13" t="s">
        <v>80</v>
      </c>
      <c r="AY609" s="253" t="s">
        <v>148</v>
      </c>
    </row>
    <row r="610" s="14" customFormat="1">
      <c r="A610" s="14"/>
      <c r="B610" s="254"/>
      <c r="C610" s="255"/>
      <c r="D610" s="244" t="s">
        <v>157</v>
      </c>
      <c r="E610" s="256" t="s">
        <v>1</v>
      </c>
      <c r="F610" s="257" t="s">
        <v>166</v>
      </c>
      <c r="G610" s="255"/>
      <c r="H610" s="258">
        <v>12</v>
      </c>
      <c r="I610" s="259"/>
      <c r="J610" s="255"/>
      <c r="K610" s="255"/>
      <c r="L610" s="260"/>
      <c r="M610" s="261"/>
      <c r="N610" s="262"/>
      <c r="O610" s="262"/>
      <c r="P610" s="262"/>
      <c r="Q610" s="262"/>
      <c r="R610" s="262"/>
      <c r="S610" s="262"/>
      <c r="T610" s="26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4" t="s">
        <v>157</v>
      </c>
      <c r="AU610" s="264" t="s">
        <v>90</v>
      </c>
      <c r="AV610" s="14" t="s">
        <v>155</v>
      </c>
      <c r="AW610" s="14" t="s">
        <v>36</v>
      </c>
      <c r="AX610" s="14" t="s">
        <v>88</v>
      </c>
      <c r="AY610" s="264" t="s">
        <v>148</v>
      </c>
    </row>
    <row r="611" s="12" customFormat="1" ht="22.8" customHeight="1">
      <c r="A611" s="12"/>
      <c r="B611" s="212"/>
      <c r="C611" s="213"/>
      <c r="D611" s="214" t="s">
        <v>79</v>
      </c>
      <c r="E611" s="226" t="s">
        <v>722</v>
      </c>
      <c r="F611" s="226" t="s">
        <v>723</v>
      </c>
      <c r="G611" s="213"/>
      <c r="H611" s="213"/>
      <c r="I611" s="216"/>
      <c r="J611" s="227">
        <f>BK611</f>
        <v>0</v>
      </c>
      <c r="K611" s="213"/>
      <c r="L611" s="218"/>
      <c r="M611" s="219"/>
      <c r="N611" s="220"/>
      <c r="O611" s="220"/>
      <c r="P611" s="221">
        <f>SUM(P612:P630)</f>
        <v>0</v>
      </c>
      <c r="Q611" s="220"/>
      <c r="R611" s="221">
        <f>SUM(R612:R630)</f>
        <v>0.1488276</v>
      </c>
      <c r="S611" s="220"/>
      <c r="T611" s="222">
        <f>SUM(T612:T630)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23" t="s">
        <v>90</v>
      </c>
      <c r="AT611" s="224" t="s">
        <v>79</v>
      </c>
      <c r="AU611" s="224" t="s">
        <v>88</v>
      </c>
      <c r="AY611" s="223" t="s">
        <v>148</v>
      </c>
      <c r="BK611" s="225">
        <f>SUM(BK612:BK630)</f>
        <v>0</v>
      </c>
    </row>
    <row r="612" s="2" customFormat="1" ht="24.15" customHeight="1">
      <c r="A612" s="39"/>
      <c r="B612" s="40"/>
      <c r="C612" s="228" t="s">
        <v>724</v>
      </c>
      <c r="D612" s="228" t="s">
        <v>151</v>
      </c>
      <c r="E612" s="229" t="s">
        <v>725</v>
      </c>
      <c r="F612" s="230" t="s">
        <v>726</v>
      </c>
      <c r="G612" s="231" t="s">
        <v>161</v>
      </c>
      <c r="H612" s="232">
        <v>330.72800000000001</v>
      </c>
      <c r="I612" s="233"/>
      <c r="J612" s="234">
        <f>ROUND(I612*H612,2)</f>
        <v>0</v>
      </c>
      <c r="K612" s="235"/>
      <c r="L612" s="45"/>
      <c r="M612" s="236" t="s">
        <v>1</v>
      </c>
      <c r="N612" s="237" t="s">
        <v>45</v>
      </c>
      <c r="O612" s="92"/>
      <c r="P612" s="238">
        <f>O612*H612</f>
        <v>0</v>
      </c>
      <c r="Q612" s="238">
        <v>0.00019000000000000001</v>
      </c>
      <c r="R612" s="238">
        <f>Q612*H612</f>
        <v>0.062838320000000003</v>
      </c>
      <c r="S612" s="238">
        <v>0</v>
      </c>
      <c r="T612" s="23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0" t="s">
        <v>279</v>
      </c>
      <c r="AT612" s="240" t="s">
        <v>151</v>
      </c>
      <c r="AU612" s="240" t="s">
        <v>90</v>
      </c>
      <c r="AY612" s="18" t="s">
        <v>148</v>
      </c>
      <c r="BE612" s="241">
        <f>IF(N612="základní",J612,0)</f>
        <v>0</v>
      </c>
      <c r="BF612" s="241">
        <f>IF(N612="snížená",J612,0)</f>
        <v>0</v>
      </c>
      <c r="BG612" s="241">
        <f>IF(N612="zákl. přenesená",J612,0)</f>
        <v>0</v>
      </c>
      <c r="BH612" s="241">
        <f>IF(N612="sníž. přenesená",J612,0)</f>
        <v>0</v>
      </c>
      <c r="BI612" s="241">
        <f>IF(N612="nulová",J612,0)</f>
        <v>0</v>
      </c>
      <c r="BJ612" s="18" t="s">
        <v>88</v>
      </c>
      <c r="BK612" s="241">
        <f>ROUND(I612*H612,2)</f>
        <v>0</v>
      </c>
      <c r="BL612" s="18" t="s">
        <v>279</v>
      </c>
      <c r="BM612" s="240" t="s">
        <v>727</v>
      </c>
    </row>
    <row r="613" s="13" customFormat="1">
      <c r="A613" s="13"/>
      <c r="B613" s="242"/>
      <c r="C613" s="243"/>
      <c r="D613" s="244" t="s">
        <v>157</v>
      </c>
      <c r="E613" s="245" t="s">
        <v>1</v>
      </c>
      <c r="F613" s="246" t="s">
        <v>198</v>
      </c>
      <c r="G613" s="243"/>
      <c r="H613" s="247">
        <v>8.5519999999999996</v>
      </c>
      <c r="I613" s="248"/>
      <c r="J613" s="243"/>
      <c r="K613" s="243"/>
      <c r="L613" s="249"/>
      <c r="M613" s="250"/>
      <c r="N613" s="251"/>
      <c r="O613" s="251"/>
      <c r="P613" s="251"/>
      <c r="Q613" s="251"/>
      <c r="R613" s="251"/>
      <c r="S613" s="251"/>
      <c r="T613" s="25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3" t="s">
        <v>157</v>
      </c>
      <c r="AU613" s="253" t="s">
        <v>90</v>
      </c>
      <c r="AV613" s="13" t="s">
        <v>90</v>
      </c>
      <c r="AW613" s="13" t="s">
        <v>36</v>
      </c>
      <c r="AX613" s="13" t="s">
        <v>80</v>
      </c>
      <c r="AY613" s="253" t="s">
        <v>148</v>
      </c>
    </row>
    <row r="614" s="13" customFormat="1">
      <c r="A614" s="13"/>
      <c r="B614" s="242"/>
      <c r="C614" s="243"/>
      <c r="D614" s="244" t="s">
        <v>157</v>
      </c>
      <c r="E614" s="245" t="s">
        <v>1</v>
      </c>
      <c r="F614" s="246" t="s">
        <v>199</v>
      </c>
      <c r="G614" s="243"/>
      <c r="H614" s="247">
        <v>50.506</v>
      </c>
      <c r="I614" s="248"/>
      <c r="J614" s="243"/>
      <c r="K614" s="243"/>
      <c r="L614" s="249"/>
      <c r="M614" s="250"/>
      <c r="N614" s="251"/>
      <c r="O614" s="251"/>
      <c r="P614" s="251"/>
      <c r="Q614" s="251"/>
      <c r="R614" s="251"/>
      <c r="S614" s="251"/>
      <c r="T614" s="25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3" t="s">
        <v>157</v>
      </c>
      <c r="AU614" s="253" t="s">
        <v>90</v>
      </c>
      <c r="AV614" s="13" t="s">
        <v>90</v>
      </c>
      <c r="AW614" s="13" t="s">
        <v>36</v>
      </c>
      <c r="AX614" s="13" t="s">
        <v>80</v>
      </c>
      <c r="AY614" s="253" t="s">
        <v>148</v>
      </c>
    </row>
    <row r="615" s="13" customFormat="1">
      <c r="A615" s="13"/>
      <c r="B615" s="242"/>
      <c r="C615" s="243"/>
      <c r="D615" s="244" t="s">
        <v>157</v>
      </c>
      <c r="E615" s="245" t="s">
        <v>1</v>
      </c>
      <c r="F615" s="246" t="s">
        <v>200</v>
      </c>
      <c r="G615" s="243"/>
      <c r="H615" s="247">
        <v>125.038</v>
      </c>
      <c r="I615" s="248"/>
      <c r="J615" s="243"/>
      <c r="K615" s="243"/>
      <c r="L615" s="249"/>
      <c r="M615" s="250"/>
      <c r="N615" s="251"/>
      <c r="O615" s="251"/>
      <c r="P615" s="251"/>
      <c r="Q615" s="251"/>
      <c r="R615" s="251"/>
      <c r="S615" s="251"/>
      <c r="T615" s="25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3" t="s">
        <v>157</v>
      </c>
      <c r="AU615" s="253" t="s">
        <v>90</v>
      </c>
      <c r="AV615" s="13" t="s">
        <v>90</v>
      </c>
      <c r="AW615" s="13" t="s">
        <v>36</v>
      </c>
      <c r="AX615" s="13" t="s">
        <v>80</v>
      </c>
      <c r="AY615" s="253" t="s">
        <v>148</v>
      </c>
    </row>
    <row r="616" s="13" customFormat="1">
      <c r="A616" s="13"/>
      <c r="B616" s="242"/>
      <c r="C616" s="243"/>
      <c r="D616" s="244" t="s">
        <v>157</v>
      </c>
      <c r="E616" s="245" t="s">
        <v>1</v>
      </c>
      <c r="F616" s="246" t="s">
        <v>201</v>
      </c>
      <c r="G616" s="243"/>
      <c r="H616" s="247">
        <v>44.639000000000003</v>
      </c>
      <c r="I616" s="248"/>
      <c r="J616" s="243"/>
      <c r="K616" s="243"/>
      <c r="L616" s="249"/>
      <c r="M616" s="250"/>
      <c r="N616" s="251"/>
      <c r="O616" s="251"/>
      <c r="P616" s="251"/>
      <c r="Q616" s="251"/>
      <c r="R616" s="251"/>
      <c r="S616" s="251"/>
      <c r="T616" s="25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3" t="s">
        <v>157</v>
      </c>
      <c r="AU616" s="253" t="s">
        <v>90</v>
      </c>
      <c r="AV616" s="13" t="s">
        <v>90</v>
      </c>
      <c r="AW616" s="13" t="s">
        <v>36</v>
      </c>
      <c r="AX616" s="13" t="s">
        <v>80</v>
      </c>
      <c r="AY616" s="253" t="s">
        <v>148</v>
      </c>
    </row>
    <row r="617" s="13" customFormat="1">
      <c r="A617" s="13"/>
      <c r="B617" s="242"/>
      <c r="C617" s="243"/>
      <c r="D617" s="244" t="s">
        <v>157</v>
      </c>
      <c r="E617" s="245" t="s">
        <v>1</v>
      </c>
      <c r="F617" s="246" t="s">
        <v>202</v>
      </c>
      <c r="G617" s="243"/>
      <c r="H617" s="247">
        <v>54.536000000000001</v>
      </c>
      <c r="I617" s="248"/>
      <c r="J617" s="243"/>
      <c r="K617" s="243"/>
      <c r="L617" s="249"/>
      <c r="M617" s="250"/>
      <c r="N617" s="251"/>
      <c r="O617" s="251"/>
      <c r="P617" s="251"/>
      <c r="Q617" s="251"/>
      <c r="R617" s="251"/>
      <c r="S617" s="251"/>
      <c r="T617" s="25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3" t="s">
        <v>157</v>
      </c>
      <c r="AU617" s="253" t="s">
        <v>90</v>
      </c>
      <c r="AV617" s="13" t="s">
        <v>90</v>
      </c>
      <c r="AW617" s="13" t="s">
        <v>36</v>
      </c>
      <c r="AX617" s="13" t="s">
        <v>80</v>
      </c>
      <c r="AY617" s="253" t="s">
        <v>148</v>
      </c>
    </row>
    <row r="618" s="13" customFormat="1">
      <c r="A618" s="13"/>
      <c r="B618" s="242"/>
      <c r="C618" s="243"/>
      <c r="D618" s="244" t="s">
        <v>157</v>
      </c>
      <c r="E618" s="245" t="s">
        <v>1</v>
      </c>
      <c r="F618" s="246" t="s">
        <v>203</v>
      </c>
      <c r="G618" s="243"/>
      <c r="H618" s="247">
        <v>30.280999999999999</v>
      </c>
      <c r="I618" s="248"/>
      <c r="J618" s="243"/>
      <c r="K618" s="243"/>
      <c r="L618" s="249"/>
      <c r="M618" s="250"/>
      <c r="N618" s="251"/>
      <c r="O618" s="251"/>
      <c r="P618" s="251"/>
      <c r="Q618" s="251"/>
      <c r="R618" s="251"/>
      <c r="S618" s="251"/>
      <c r="T618" s="25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3" t="s">
        <v>157</v>
      </c>
      <c r="AU618" s="253" t="s">
        <v>90</v>
      </c>
      <c r="AV618" s="13" t="s">
        <v>90</v>
      </c>
      <c r="AW618" s="13" t="s">
        <v>36</v>
      </c>
      <c r="AX618" s="13" t="s">
        <v>80</v>
      </c>
      <c r="AY618" s="253" t="s">
        <v>148</v>
      </c>
    </row>
    <row r="619" s="13" customFormat="1">
      <c r="A619" s="13"/>
      <c r="B619" s="242"/>
      <c r="C619" s="243"/>
      <c r="D619" s="244" t="s">
        <v>157</v>
      </c>
      <c r="E619" s="245" t="s">
        <v>1</v>
      </c>
      <c r="F619" s="246" t="s">
        <v>204</v>
      </c>
      <c r="G619" s="243"/>
      <c r="H619" s="247">
        <v>28.850000000000001</v>
      </c>
      <c r="I619" s="248"/>
      <c r="J619" s="243"/>
      <c r="K619" s="243"/>
      <c r="L619" s="249"/>
      <c r="M619" s="250"/>
      <c r="N619" s="251"/>
      <c r="O619" s="251"/>
      <c r="P619" s="251"/>
      <c r="Q619" s="251"/>
      <c r="R619" s="251"/>
      <c r="S619" s="251"/>
      <c r="T619" s="25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3" t="s">
        <v>157</v>
      </c>
      <c r="AU619" s="253" t="s">
        <v>90</v>
      </c>
      <c r="AV619" s="13" t="s">
        <v>90</v>
      </c>
      <c r="AW619" s="13" t="s">
        <v>36</v>
      </c>
      <c r="AX619" s="13" t="s">
        <v>80</v>
      </c>
      <c r="AY619" s="253" t="s">
        <v>148</v>
      </c>
    </row>
    <row r="620" s="13" customFormat="1">
      <c r="A620" s="13"/>
      <c r="B620" s="242"/>
      <c r="C620" s="243"/>
      <c r="D620" s="244" t="s">
        <v>157</v>
      </c>
      <c r="E620" s="245" t="s">
        <v>1</v>
      </c>
      <c r="F620" s="246" t="s">
        <v>205</v>
      </c>
      <c r="G620" s="243"/>
      <c r="H620" s="247">
        <v>24.422999999999998</v>
      </c>
      <c r="I620" s="248"/>
      <c r="J620" s="243"/>
      <c r="K620" s="243"/>
      <c r="L620" s="249"/>
      <c r="M620" s="250"/>
      <c r="N620" s="251"/>
      <c r="O620" s="251"/>
      <c r="P620" s="251"/>
      <c r="Q620" s="251"/>
      <c r="R620" s="251"/>
      <c r="S620" s="251"/>
      <c r="T620" s="25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3" t="s">
        <v>157</v>
      </c>
      <c r="AU620" s="253" t="s">
        <v>90</v>
      </c>
      <c r="AV620" s="13" t="s">
        <v>90</v>
      </c>
      <c r="AW620" s="13" t="s">
        <v>36</v>
      </c>
      <c r="AX620" s="13" t="s">
        <v>80</v>
      </c>
      <c r="AY620" s="253" t="s">
        <v>148</v>
      </c>
    </row>
    <row r="621" s="13" customFormat="1">
      <c r="A621" s="13"/>
      <c r="B621" s="242"/>
      <c r="C621" s="243"/>
      <c r="D621" s="244" t="s">
        <v>157</v>
      </c>
      <c r="E621" s="245" t="s">
        <v>1</v>
      </c>
      <c r="F621" s="246" t="s">
        <v>206</v>
      </c>
      <c r="G621" s="243"/>
      <c r="H621" s="247">
        <v>13.798</v>
      </c>
      <c r="I621" s="248"/>
      <c r="J621" s="243"/>
      <c r="K621" s="243"/>
      <c r="L621" s="249"/>
      <c r="M621" s="250"/>
      <c r="N621" s="251"/>
      <c r="O621" s="251"/>
      <c r="P621" s="251"/>
      <c r="Q621" s="251"/>
      <c r="R621" s="251"/>
      <c r="S621" s="251"/>
      <c r="T621" s="25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3" t="s">
        <v>157</v>
      </c>
      <c r="AU621" s="253" t="s">
        <v>90</v>
      </c>
      <c r="AV621" s="13" t="s">
        <v>90</v>
      </c>
      <c r="AW621" s="13" t="s">
        <v>36</v>
      </c>
      <c r="AX621" s="13" t="s">
        <v>80</v>
      </c>
      <c r="AY621" s="253" t="s">
        <v>148</v>
      </c>
    </row>
    <row r="622" s="13" customFormat="1">
      <c r="A622" s="13"/>
      <c r="B622" s="242"/>
      <c r="C622" s="243"/>
      <c r="D622" s="244" t="s">
        <v>157</v>
      </c>
      <c r="E622" s="245" t="s">
        <v>1</v>
      </c>
      <c r="F622" s="246" t="s">
        <v>207</v>
      </c>
      <c r="G622" s="243"/>
      <c r="H622" s="247">
        <v>-0.871</v>
      </c>
      <c r="I622" s="248"/>
      <c r="J622" s="243"/>
      <c r="K622" s="243"/>
      <c r="L622" s="249"/>
      <c r="M622" s="250"/>
      <c r="N622" s="251"/>
      <c r="O622" s="251"/>
      <c r="P622" s="251"/>
      <c r="Q622" s="251"/>
      <c r="R622" s="251"/>
      <c r="S622" s="251"/>
      <c r="T622" s="25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3" t="s">
        <v>157</v>
      </c>
      <c r="AU622" s="253" t="s">
        <v>90</v>
      </c>
      <c r="AV622" s="13" t="s">
        <v>90</v>
      </c>
      <c r="AW622" s="13" t="s">
        <v>36</v>
      </c>
      <c r="AX622" s="13" t="s">
        <v>80</v>
      </c>
      <c r="AY622" s="253" t="s">
        <v>148</v>
      </c>
    </row>
    <row r="623" s="13" customFormat="1">
      <c r="A623" s="13"/>
      <c r="B623" s="242"/>
      <c r="C623" s="243"/>
      <c r="D623" s="244" t="s">
        <v>157</v>
      </c>
      <c r="E623" s="245" t="s">
        <v>1</v>
      </c>
      <c r="F623" s="246" t="s">
        <v>208</v>
      </c>
      <c r="G623" s="243"/>
      <c r="H623" s="247">
        <v>24.983000000000001</v>
      </c>
      <c r="I623" s="248"/>
      <c r="J623" s="243"/>
      <c r="K623" s="243"/>
      <c r="L623" s="249"/>
      <c r="M623" s="250"/>
      <c r="N623" s="251"/>
      <c r="O623" s="251"/>
      <c r="P623" s="251"/>
      <c r="Q623" s="251"/>
      <c r="R623" s="251"/>
      <c r="S623" s="251"/>
      <c r="T623" s="25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3" t="s">
        <v>157</v>
      </c>
      <c r="AU623" s="253" t="s">
        <v>90</v>
      </c>
      <c r="AV623" s="13" t="s">
        <v>90</v>
      </c>
      <c r="AW623" s="13" t="s">
        <v>36</v>
      </c>
      <c r="AX623" s="13" t="s">
        <v>80</v>
      </c>
      <c r="AY623" s="253" t="s">
        <v>148</v>
      </c>
    </row>
    <row r="624" s="13" customFormat="1">
      <c r="A624" s="13"/>
      <c r="B624" s="242"/>
      <c r="C624" s="243"/>
      <c r="D624" s="244" t="s">
        <v>157</v>
      </c>
      <c r="E624" s="245" t="s">
        <v>1</v>
      </c>
      <c r="F624" s="246" t="s">
        <v>209</v>
      </c>
      <c r="G624" s="243"/>
      <c r="H624" s="247">
        <v>12.927</v>
      </c>
      <c r="I624" s="248"/>
      <c r="J624" s="243"/>
      <c r="K624" s="243"/>
      <c r="L624" s="249"/>
      <c r="M624" s="250"/>
      <c r="N624" s="251"/>
      <c r="O624" s="251"/>
      <c r="P624" s="251"/>
      <c r="Q624" s="251"/>
      <c r="R624" s="251"/>
      <c r="S624" s="251"/>
      <c r="T624" s="25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3" t="s">
        <v>157</v>
      </c>
      <c r="AU624" s="253" t="s">
        <v>90</v>
      </c>
      <c r="AV624" s="13" t="s">
        <v>90</v>
      </c>
      <c r="AW624" s="13" t="s">
        <v>36</v>
      </c>
      <c r="AX624" s="13" t="s">
        <v>80</v>
      </c>
      <c r="AY624" s="253" t="s">
        <v>148</v>
      </c>
    </row>
    <row r="625" s="13" customFormat="1">
      <c r="A625" s="13"/>
      <c r="B625" s="242"/>
      <c r="C625" s="243"/>
      <c r="D625" s="244" t="s">
        <v>157</v>
      </c>
      <c r="E625" s="245" t="s">
        <v>1</v>
      </c>
      <c r="F625" s="246" t="s">
        <v>210</v>
      </c>
      <c r="G625" s="243"/>
      <c r="H625" s="247">
        <v>49.523000000000003</v>
      </c>
      <c r="I625" s="248"/>
      <c r="J625" s="243"/>
      <c r="K625" s="243"/>
      <c r="L625" s="249"/>
      <c r="M625" s="250"/>
      <c r="N625" s="251"/>
      <c r="O625" s="251"/>
      <c r="P625" s="251"/>
      <c r="Q625" s="251"/>
      <c r="R625" s="251"/>
      <c r="S625" s="251"/>
      <c r="T625" s="25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3" t="s">
        <v>157</v>
      </c>
      <c r="AU625" s="253" t="s">
        <v>90</v>
      </c>
      <c r="AV625" s="13" t="s">
        <v>90</v>
      </c>
      <c r="AW625" s="13" t="s">
        <v>36</v>
      </c>
      <c r="AX625" s="13" t="s">
        <v>80</v>
      </c>
      <c r="AY625" s="253" t="s">
        <v>148</v>
      </c>
    </row>
    <row r="626" s="16" customFormat="1">
      <c r="A626" s="16"/>
      <c r="B626" s="275"/>
      <c r="C626" s="276"/>
      <c r="D626" s="244" t="s">
        <v>157</v>
      </c>
      <c r="E626" s="277" t="s">
        <v>1</v>
      </c>
      <c r="F626" s="278" t="s">
        <v>239</v>
      </c>
      <c r="G626" s="276"/>
      <c r="H626" s="279">
        <v>467.18500000000012</v>
      </c>
      <c r="I626" s="280"/>
      <c r="J626" s="276"/>
      <c r="K626" s="276"/>
      <c r="L626" s="281"/>
      <c r="M626" s="282"/>
      <c r="N626" s="283"/>
      <c r="O626" s="283"/>
      <c r="P626" s="283"/>
      <c r="Q626" s="283"/>
      <c r="R626" s="283"/>
      <c r="S626" s="283"/>
      <c r="T626" s="284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T626" s="285" t="s">
        <v>157</v>
      </c>
      <c r="AU626" s="285" t="s">
        <v>90</v>
      </c>
      <c r="AV626" s="16" t="s">
        <v>149</v>
      </c>
      <c r="AW626" s="16" t="s">
        <v>36</v>
      </c>
      <c r="AX626" s="16" t="s">
        <v>80</v>
      </c>
      <c r="AY626" s="285" t="s">
        <v>148</v>
      </c>
    </row>
    <row r="627" s="13" customFormat="1">
      <c r="A627" s="13"/>
      <c r="B627" s="242"/>
      <c r="C627" s="243"/>
      <c r="D627" s="244" t="s">
        <v>157</v>
      </c>
      <c r="E627" s="245" t="s">
        <v>1</v>
      </c>
      <c r="F627" s="246" t="s">
        <v>241</v>
      </c>
      <c r="G627" s="243"/>
      <c r="H627" s="247">
        <v>-136.45699999999999</v>
      </c>
      <c r="I627" s="248"/>
      <c r="J627" s="243"/>
      <c r="K627" s="243"/>
      <c r="L627" s="249"/>
      <c r="M627" s="250"/>
      <c r="N627" s="251"/>
      <c r="O627" s="251"/>
      <c r="P627" s="251"/>
      <c r="Q627" s="251"/>
      <c r="R627" s="251"/>
      <c r="S627" s="251"/>
      <c r="T627" s="25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3" t="s">
        <v>157</v>
      </c>
      <c r="AU627" s="253" t="s">
        <v>90</v>
      </c>
      <c r="AV627" s="13" t="s">
        <v>90</v>
      </c>
      <c r="AW627" s="13" t="s">
        <v>36</v>
      </c>
      <c r="AX627" s="13" t="s">
        <v>80</v>
      </c>
      <c r="AY627" s="253" t="s">
        <v>148</v>
      </c>
    </row>
    <row r="628" s="16" customFormat="1">
      <c r="A628" s="16"/>
      <c r="B628" s="275"/>
      <c r="C628" s="276"/>
      <c r="D628" s="244" t="s">
        <v>157</v>
      </c>
      <c r="E628" s="277" t="s">
        <v>1</v>
      </c>
      <c r="F628" s="278" t="s">
        <v>239</v>
      </c>
      <c r="G628" s="276"/>
      <c r="H628" s="279">
        <v>-136.45699999999999</v>
      </c>
      <c r="I628" s="280"/>
      <c r="J628" s="276"/>
      <c r="K628" s="276"/>
      <c r="L628" s="281"/>
      <c r="M628" s="282"/>
      <c r="N628" s="283"/>
      <c r="O628" s="283"/>
      <c r="P628" s="283"/>
      <c r="Q628" s="283"/>
      <c r="R628" s="283"/>
      <c r="S628" s="283"/>
      <c r="T628" s="284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T628" s="285" t="s">
        <v>157</v>
      </c>
      <c r="AU628" s="285" t="s">
        <v>90</v>
      </c>
      <c r="AV628" s="16" t="s">
        <v>149</v>
      </c>
      <c r="AW628" s="16" t="s">
        <v>36</v>
      </c>
      <c r="AX628" s="16" t="s">
        <v>80</v>
      </c>
      <c r="AY628" s="285" t="s">
        <v>148</v>
      </c>
    </row>
    <row r="629" s="14" customFormat="1">
      <c r="A629" s="14"/>
      <c r="B629" s="254"/>
      <c r="C629" s="255"/>
      <c r="D629" s="244" t="s">
        <v>157</v>
      </c>
      <c r="E629" s="256" t="s">
        <v>1</v>
      </c>
      <c r="F629" s="257" t="s">
        <v>166</v>
      </c>
      <c r="G629" s="255"/>
      <c r="H629" s="258">
        <v>330.72800000000012</v>
      </c>
      <c r="I629" s="259"/>
      <c r="J629" s="255"/>
      <c r="K629" s="255"/>
      <c r="L629" s="260"/>
      <c r="M629" s="261"/>
      <c r="N629" s="262"/>
      <c r="O629" s="262"/>
      <c r="P629" s="262"/>
      <c r="Q629" s="262"/>
      <c r="R629" s="262"/>
      <c r="S629" s="262"/>
      <c r="T629" s="26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4" t="s">
        <v>157</v>
      </c>
      <c r="AU629" s="264" t="s">
        <v>90</v>
      </c>
      <c r="AV629" s="14" t="s">
        <v>155</v>
      </c>
      <c r="AW629" s="14" t="s">
        <v>36</v>
      </c>
      <c r="AX629" s="14" t="s">
        <v>88</v>
      </c>
      <c r="AY629" s="264" t="s">
        <v>148</v>
      </c>
    </row>
    <row r="630" s="2" customFormat="1" ht="33" customHeight="1">
      <c r="A630" s="39"/>
      <c r="B630" s="40"/>
      <c r="C630" s="228" t="s">
        <v>728</v>
      </c>
      <c r="D630" s="228" t="s">
        <v>151</v>
      </c>
      <c r="E630" s="229" t="s">
        <v>729</v>
      </c>
      <c r="F630" s="230" t="s">
        <v>730</v>
      </c>
      <c r="G630" s="231" t="s">
        <v>161</v>
      </c>
      <c r="H630" s="232">
        <v>330.72800000000001</v>
      </c>
      <c r="I630" s="233"/>
      <c r="J630" s="234">
        <f>ROUND(I630*H630,2)</f>
        <v>0</v>
      </c>
      <c r="K630" s="235"/>
      <c r="L630" s="45"/>
      <c r="M630" s="302" t="s">
        <v>1</v>
      </c>
      <c r="N630" s="303" t="s">
        <v>45</v>
      </c>
      <c r="O630" s="304"/>
      <c r="P630" s="305">
        <f>O630*H630</f>
        <v>0</v>
      </c>
      <c r="Q630" s="305">
        <v>0.00025999999999999998</v>
      </c>
      <c r="R630" s="305">
        <f>Q630*H630</f>
        <v>0.085989280000000001</v>
      </c>
      <c r="S630" s="305">
        <v>0</v>
      </c>
      <c r="T630" s="306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0" t="s">
        <v>279</v>
      </c>
      <c r="AT630" s="240" t="s">
        <v>151</v>
      </c>
      <c r="AU630" s="240" t="s">
        <v>90</v>
      </c>
      <c r="AY630" s="18" t="s">
        <v>148</v>
      </c>
      <c r="BE630" s="241">
        <f>IF(N630="základní",J630,0)</f>
        <v>0</v>
      </c>
      <c r="BF630" s="241">
        <f>IF(N630="snížená",J630,0)</f>
        <v>0</v>
      </c>
      <c r="BG630" s="241">
        <f>IF(N630="zákl. přenesená",J630,0)</f>
        <v>0</v>
      </c>
      <c r="BH630" s="241">
        <f>IF(N630="sníž. přenesená",J630,0)</f>
        <v>0</v>
      </c>
      <c r="BI630" s="241">
        <f>IF(N630="nulová",J630,0)</f>
        <v>0</v>
      </c>
      <c r="BJ630" s="18" t="s">
        <v>88</v>
      </c>
      <c r="BK630" s="241">
        <f>ROUND(I630*H630,2)</f>
        <v>0</v>
      </c>
      <c r="BL630" s="18" t="s">
        <v>279</v>
      </c>
      <c r="BM630" s="240" t="s">
        <v>731</v>
      </c>
    </row>
    <row r="631" s="2" customFormat="1" ht="6.96" customHeight="1">
      <c r="A631" s="39"/>
      <c r="B631" s="67"/>
      <c r="C631" s="68"/>
      <c r="D631" s="68"/>
      <c r="E631" s="68"/>
      <c r="F631" s="68"/>
      <c r="G631" s="68"/>
      <c r="H631" s="68"/>
      <c r="I631" s="68"/>
      <c r="J631" s="68"/>
      <c r="K631" s="68"/>
      <c r="L631" s="45"/>
      <c r="M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</row>
  </sheetData>
  <sheetProtection sheet="1" autoFilter="0" formatColumns="0" formatRows="0" objects="1" scenarios="1" spinCount="100000" saltValue="TYjkf6Kq8zjAZ46tjgr4rKtjSkr3g4lFcafFaY9Vr+qoZIyEa2Jp/ollqwdH4hhNwRCfcSh3ZknEoZX3+tkWyw==" hashValue="XizcJMOOzesClFl08YyOOMmr+ZowsVezTjWHOYOw+FeaYTgTYlawK3H9tm7A3ydLxwEj2bGTBThv5qkZVgUpXw==" algorithmName="SHA-512" password="CC35"/>
  <autoFilter ref="C130:K630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Rekonstrukce budovy ředitelství - OKB pro nemocnici následné péče Moravská Třebová</v>
      </c>
      <c r="F7" s="151"/>
      <c r="G7" s="151"/>
      <c r="H7" s="151"/>
      <c r="L7" s="21"/>
    </row>
    <row r="8" s="1" customFormat="1" ht="12" customHeight="1">
      <c r="B8" s="21"/>
      <c r="D8" s="151" t="s">
        <v>111</v>
      </c>
      <c r="L8" s="21"/>
    </row>
    <row r="9" s="2" customFormat="1" ht="16.5" customHeight="1">
      <c r="A9" s="39"/>
      <c r="B9" s="45"/>
      <c r="C9" s="39"/>
      <c r="D9" s="39"/>
      <c r="E9" s="152" t="s">
        <v>732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733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734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40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42</v>
      </c>
      <c r="G34" s="39"/>
      <c r="H34" s="39"/>
      <c r="I34" s="162" t="s">
        <v>41</v>
      </c>
      <c r="J34" s="162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44</v>
      </c>
      <c r="E35" s="151" t="s">
        <v>45</v>
      </c>
      <c r="F35" s="164">
        <f>ROUND((SUM(BE128:BE235)),  2)</f>
        <v>0</v>
      </c>
      <c r="G35" s="39"/>
      <c r="H35" s="39"/>
      <c r="I35" s="165">
        <v>0.20999999999999999</v>
      </c>
      <c r="J35" s="164">
        <f>ROUND(((SUM(BE128:BE235))*I35),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46</v>
      </c>
      <c r="F36" s="164">
        <f>ROUND((SUM(BF128:BF235)),  2)</f>
        <v>0</v>
      </c>
      <c r="G36" s="39"/>
      <c r="H36" s="39"/>
      <c r="I36" s="165">
        <v>0.14999999999999999</v>
      </c>
      <c r="J36" s="164">
        <f>ROUND(((SUM(BF128:BF235))*I36),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ROUND((SUM(BG128:BG235)),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48</v>
      </c>
      <c r="F38" s="164">
        <f>ROUND((SUM(BH128:BH235)),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49</v>
      </c>
      <c r="F39" s="164">
        <f>ROUND((SUM(BI128:BI235)),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Rekonstrukce budovy ředitelství - OKB pro nemocnici následné péče Moravská Třebová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732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733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D.1.4.1 - Zařízení zdravotně technických instalací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Moravská Třebová</v>
      </c>
      <c r="G91" s="41"/>
      <c r="H91" s="41"/>
      <c r="I91" s="33" t="s">
        <v>22</v>
      </c>
      <c r="J91" s="80" t="str">
        <f>IF(J14="","",J14)</f>
        <v>2. 8. 2022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Nemocnice následné Péče Moravská Třebová</v>
      </c>
      <c r="G93" s="41"/>
      <c r="H93" s="41"/>
      <c r="I93" s="33" t="s">
        <v>32</v>
      </c>
      <c r="J93" s="37" t="str">
        <f>E23</f>
        <v>K I P spol. s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Pavel Rinn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s="9" customFormat="1" ht="24.96" customHeight="1">
      <c r="A99" s="9"/>
      <c r="B99" s="189"/>
      <c r="C99" s="190"/>
      <c r="D99" s="191" t="s">
        <v>735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736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737</v>
      </c>
      <c r="E101" s="197"/>
      <c r="F101" s="197"/>
      <c r="G101" s="197"/>
      <c r="H101" s="197"/>
      <c r="I101" s="197"/>
      <c r="J101" s="198">
        <f>J131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738</v>
      </c>
      <c r="E102" s="197"/>
      <c r="F102" s="197"/>
      <c r="G102" s="197"/>
      <c r="H102" s="197"/>
      <c r="I102" s="197"/>
      <c r="J102" s="198">
        <f>J151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739</v>
      </c>
      <c r="E103" s="197"/>
      <c r="F103" s="197"/>
      <c r="G103" s="197"/>
      <c r="H103" s="197"/>
      <c r="I103" s="197"/>
      <c r="J103" s="198">
        <f>J160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740</v>
      </c>
      <c r="E104" s="197"/>
      <c r="F104" s="197"/>
      <c r="G104" s="197"/>
      <c r="H104" s="197"/>
      <c r="I104" s="197"/>
      <c r="J104" s="198">
        <f>J200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741</v>
      </c>
      <c r="E105" s="197"/>
      <c r="F105" s="197"/>
      <c r="G105" s="197"/>
      <c r="H105" s="197"/>
      <c r="I105" s="197"/>
      <c r="J105" s="198">
        <f>J210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742</v>
      </c>
      <c r="E106" s="197"/>
      <c r="F106" s="197"/>
      <c r="G106" s="197"/>
      <c r="H106" s="197"/>
      <c r="I106" s="197"/>
      <c r="J106" s="198">
        <f>J213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84" t="str">
        <f>E7</f>
        <v>Rekonstrukce budovy ředitelství - OKB pro nemocnici následné péče Moravská Třebová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111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732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733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D.1.4.1 - Zařízení zdravotně technických instalací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>Moravská Třebová</v>
      </c>
      <c r="G122" s="41"/>
      <c r="H122" s="41"/>
      <c r="I122" s="33" t="s">
        <v>22</v>
      </c>
      <c r="J122" s="80" t="str">
        <f>IF(J14="","",J14)</f>
        <v>2. 8. 2022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>Nemocnice následné Péče Moravská Třebová</v>
      </c>
      <c r="G124" s="41"/>
      <c r="H124" s="41"/>
      <c r="I124" s="33" t="s">
        <v>32</v>
      </c>
      <c r="J124" s="37" t="str">
        <f>E23</f>
        <v>K I P spol. s r. 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IF(E20="","",E20)</f>
        <v>Vyplň údaj</v>
      </c>
      <c r="G125" s="41"/>
      <c r="H125" s="41"/>
      <c r="I125" s="33" t="s">
        <v>37</v>
      </c>
      <c r="J125" s="37" t="str">
        <f>E26</f>
        <v>Pavel Rinn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134</v>
      </c>
      <c r="D127" s="203" t="s">
        <v>65</v>
      </c>
      <c r="E127" s="203" t="s">
        <v>61</v>
      </c>
      <c r="F127" s="203" t="s">
        <v>62</v>
      </c>
      <c r="G127" s="203" t="s">
        <v>135</v>
      </c>
      <c r="H127" s="203" t="s">
        <v>136</v>
      </c>
      <c r="I127" s="203" t="s">
        <v>137</v>
      </c>
      <c r="J127" s="204" t="s">
        <v>115</v>
      </c>
      <c r="K127" s="205" t="s">
        <v>138</v>
      </c>
      <c r="L127" s="206"/>
      <c r="M127" s="101" t="s">
        <v>1</v>
      </c>
      <c r="N127" s="102" t="s">
        <v>44</v>
      </c>
      <c r="O127" s="102" t="s">
        <v>139</v>
      </c>
      <c r="P127" s="102" t="s">
        <v>140</v>
      </c>
      <c r="Q127" s="102" t="s">
        <v>141</v>
      </c>
      <c r="R127" s="102" t="s">
        <v>142</v>
      </c>
      <c r="S127" s="102" t="s">
        <v>143</v>
      </c>
      <c r="T127" s="103" t="s">
        <v>144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145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</f>
        <v>0</v>
      </c>
      <c r="Q128" s="105"/>
      <c r="R128" s="209">
        <f>R129</f>
        <v>0.27000000000000002</v>
      </c>
      <c r="S128" s="105"/>
      <c r="T128" s="210">
        <f>T129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79</v>
      </c>
      <c r="AU128" s="18" t="s">
        <v>117</v>
      </c>
      <c r="BK128" s="211">
        <f>BK129</f>
        <v>0</v>
      </c>
    </row>
    <row r="129" s="12" customFormat="1" ht="25.92" customHeight="1">
      <c r="A129" s="12"/>
      <c r="B129" s="212"/>
      <c r="C129" s="213"/>
      <c r="D129" s="214" t="s">
        <v>79</v>
      </c>
      <c r="E129" s="215" t="s">
        <v>413</v>
      </c>
      <c r="F129" s="215" t="s">
        <v>743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P130+P131+P151+P160+P200+P210+P213</f>
        <v>0</v>
      </c>
      <c r="Q129" s="220"/>
      <c r="R129" s="221">
        <f>R130+R131+R151+R160+R200+R210+R213</f>
        <v>0.27000000000000002</v>
      </c>
      <c r="S129" s="220"/>
      <c r="T129" s="222">
        <f>T130+T131+T151+T160+T200+T210+T213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90</v>
      </c>
      <c r="AT129" s="224" t="s">
        <v>79</v>
      </c>
      <c r="AU129" s="224" t="s">
        <v>80</v>
      </c>
      <c r="AY129" s="223" t="s">
        <v>148</v>
      </c>
      <c r="BK129" s="225">
        <f>BK130+BK131+BK151+BK160+BK200+BK210+BK213</f>
        <v>0</v>
      </c>
    </row>
    <row r="130" s="12" customFormat="1" ht="22.8" customHeight="1">
      <c r="A130" s="12"/>
      <c r="B130" s="212"/>
      <c r="C130" s="213"/>
      <c r="D130" s="214" t="s">
        <v>79</v>
      </c>
      <c r="E130" s="226" t="s">
        <v>744</v>
      </c>
      <c r="F130" s="226" t="s">
        <v>745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v>0</v>
      </c>
      <c r="Q130" s="220"/>
      <c r="R130" s="221">
        <v>0</v>
      </c>
      <c r="S130" s="220"/>
      <c r="T130" s="222"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88</v>
      </c>
      <c r="AT130" s="224" t="s">
        <v>79</v>
      </c>
      <c r="AU130" s="224" t="s">
        <v>88</v>
      </c>
      <c r="AY130" s="223" t="s">
        <v>148</v>
      </c>
      <c r="BK130" s="225">
        <v>0</v>
      </c>
    </row>
    <row r="131" s="12" customFormat="1" ht="22.8" customHeight="1">
      <c r="A131" s="12"/>
      <c r="B131" s="212"/>
      <c r="C131" s="213"/>
      <c r="D131" s="214" t="s">
        <v>79</v>
      </c>
      <c r="E131" s="226" t="s">
        <v>746</v>
      </c>
      <c r="F131" s="226" t="s">
        <v>747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SUM(P132:P150)</f>
        <v>0</v>
      </c>
      <c r="Q131" s="220"/>
      <c r="R131" s="221">
        <f>SUM(R132:R150)</f>
        <v>0</v>
      </c>
      <c r="S131" s="220"/>
      <c r="T131" s="222">
        <f>SUM(T132:T150)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90</v>
      </c>
      <c r="AT131" s="224" t="s">
        <v>79</v>
      </c>
      <c r="AU131" s="224" t="s">
        <v>88</v>
      </c>
      <c r="AY131" s="223" t="s">
        <v>148</v>
      </c>
      <c r="BK131" s="225">
        <f>SUM(BK132:BK150)</f>
        <v>0</v>
      </c>
    </row>
    <row r="132" s="2" customFormat="1" ht="16.5" customHeight="1">
      <c r="A132" s="39"/>
      <c r="B132" s="40"/>
      <c r="C132" s="228" t="s">
        <v>88</v>
      </c>
      <c r="D132" s="228" t="s">
        <v>151</v>
      </c>
      <c r="E132" s="229" t="s">
        <v>748</v>
      </c>
      <c r="F132" s="230" t="s">
        <v>749</v>
      </c>
      <c r="G132" s="231" t="s">
        <v>299</v>
      </c>
      <c r="H132" s="232">
        <v>28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45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279</v>
      </c>
      <c r="AT132" s="240" t="s">
        <v>151</v>
      </c>
      <c r="AU132" s="240" t="s">
        <v>90</v>
      </c>
      <c r="AY132" s="18" t="s">
        <v>148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88</v>
      </c>
      <c r="BK132" s="241">
        <f>ROUND(I132*H132,2)</f>
        <v>0</v>
      </c>
      <c r="BL132" s="18" t="s">
        <v>279</v>
      </c>
      <c r="BM132" s="240" t="s">
        <v>90</v>
      </c>
    </row>
    <row r="133" s="2" customFormat="1" ht="16.5" customHeight="1">
      <c r="A133" s="39"/>
      <c r="B133" s="40"/>
      <c r="C133" s="228" t="s">
        <v>90</v>
      </c>
      <c r="D133" s="228" t="s">
        <v>151</v>
      </c>
      <c r="E133" s="229" t="s">
        <v>750</v>
      </c>
      <c r="F133" s="230" t="s">
        <v>751</v>
      </c>
      <c r="G133" s="231" t="s">
        <v>299</v>
      </c>
      <c r="H133" s="232">
        <v>36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45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279</v>
      </c>
      <c r="AT133" s="240" t="s">
        <v>151</v>
      </c>
      <c r="AU133" s="240" t="s">
        <v>90</v>
      </c>
      <c r="AY133" s="18" t="s">
        <v>148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88</v>
      </c>
      <c r="BK133" s="241">
        <f>ROUND(I133*H133,2)</f>
        <v>0</v>
      </c>
      <c r="BL133" s="18" t="s">
        <v>279</v>
      </c>
      <c r="BM133" s="240" t="s">
        <v>155</v>
      </c>
    </row>
    <row r="134" s="2" customFormat="1" ht="16.5" customHeight="1">
      <c r="A134" s="39"/>
      <c r="B134" s="40"/>
      <c r="C134" s="228" t="s">
        <v>149</v>
      </c>
      <c r="D134" s="228" t="s">
        <v>151</v>
      </c>
      <c r="E134" s="229" t="s">
        <v>752</v>
      </c>
      <c r="F134" s="230" t="s">
        <v>753</v>
      </c>
      <c r="G134" s="231" t="s">
        <v>299</v>
      </c>
      <c r="H134" s="232">
        <v>68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45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279</v>
      </c>
      <c r="AT134" s="240" t="s">
        <v>151</v>
      </c>
      <c r="AU134" s="240" t="s">
        <v>90</v>
      </c>
      <c r="AY134" s="18" t="s">
        <v>148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88</v>
      </c>
      <c r="BK134" s="241">
        <f>ROUND(I134*H134,2)</f>
        <v>0</v>
      </c>
      <c r="BL134" s="18" t="s">
        <v>279</v>
      </c>
      <c r="BM134" s="240" t="s">
        <v>176</v>
      </c>
    </row>
    <row r="135" s="2" customFormat="1" ht="16.5" customHeight="1">
      <c r="A135" s="39"/>
      <c r="B135" s="40"/>
      <c r="C135" s="228" t="s">
        <v>155</v>
      </c>
      <c r="D135" s="228" t="s">
        <v>151</v>
      </c>
      <c r="E135" s="229" t="s">
        <v>754</v>
      </c>
      <c r="F135" s="230" t="s">
        <v>755</v>
      </c>
      <c r="G135" s="231" t="s">
        <v>299</v>
      </c>
      <c r="H135" s="232">
        <v>18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45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279</v>
      </c>
      <c r="AT135" s="240" t="s">
        <v>151</v>
      </c>
      <c r="AU135" s="240" t="s">
        <v>90</v>
      </c>
      <c r="AY135" s="18" t="s">
        <v>148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88</v>
      </c>
      <c r="BK135" s="241">
        <f>ROUND(I135*H135,2)</f>
        <v>0</v>
      </c>
      <c r="BL135" s="18" t="s">
        <v>279</v>
      </c>
      <c r="BM135" s="240" t="s">
        <v>211</v>
      </c>
    </row>
    <row r="136" s="2" customFormat="1" ht="16.5" customHeight="1">
      <c r="A136" s="39"/>
      <c r="B136" s="40"/>
      <c r="C136" s="228" t="s">
        <v>178</v>
      </c>
      <c r="D136" s="228" t="s">
        <v>151</v>
      </c>
      <c r="E136" s="229" t="s">
        <v>756</v>
      </c>
      <c r="F136" s="230" t="s">
        <v>757</v>
      </c>
      <c r="G136" s="231" t="s">
        <v>299</v>
      </c>
      <c r="H136" s="232">
        <v>32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45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279</v>
      </c>
      <c r="AT136" s="240" t="s">
        <v>151</v>
      </c>
      <c r="AU136" s="240" t="s">
        <v>90</v>
      </c>
      <c r="AY136" s="18" t="s">
        <v>148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88</v>
      </c>
      <c r="BK136" s="241">
        <f>ROUND(I136*H136,2)</f>
        <v>0</v>
      </c>
      <c r="BL136" s="18" t="s">
        <v>279</v>
      </c>
      <c r="BM136" s="240" t="s">
        <v>234</v>
      </c>
    </row>
    <row r="137" s="2" customFormat="1" ht="16.5" customHeight="1">
      <c r="A137" s="39"/>
      <c r="B137" s="40"/>
      <c r="C137" s="228" t="s">
        <v>176</v>
      </c>
      <c r="D137" s="228" t="s">
        <v>151</v>
      </c>
      <c r="E137" s="229" t="s">
        <v>758</v>
      </c>
      <c r="F137" s="230" t="s">
        <v>759</v>
      </c>
      <c r="G137" s="231" t="s">
        <v>299</v>
      </c>
      <c r="H137" s="232">
        <v>44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45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279</v>
      </c>
      <c r="AT137" s="240" t="s">
        <v>151</v>
      </c>
      <c r="AU137" s="240" t="s">
        <v>90</v>
      </c>
      <c r="AY137" s="18" t="s">
        <v>148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88</v>
      </c>
      <c r="BK137" s="241">
        <f>ROUND(I137*H137,2)</f>
        <v>0</v>
      </c>
      <c r="BL137" s="18" t="s">
        <v>279</v>
      </c>
      <c r="BM137" s="240" t="s">
        <v>247</v>
      </c>
    </row>
    <row r="138" s="2" customFormat="1" ht="24.15" customHeight="1">
      <c r="A138" s="39"/>
      <c r="B138" s="40"/>
      <c r="C138" s="228" t="s">
        <v>194</v>
      </c>
      <c r="D138" s="228" t="s">
        <v>151</v>
      </c>
      <c r="E138" s="229" t="s">
        <v>760</v>
      </c>
      <c r="F138" s="230" t="s">
        <v>761</v>
      </c>
      <c r="G138" s="231" t="s">
        <v>299</v>
      </c>
      <c r="H138" s="232">
        <v>28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45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279</v>
      </c>
      <c r="AT138" s="240" t="s">
        <v>151</v>
      </c>
      <c r="AU138" s="240" t="s">
        <v>90</v>
      </c>
      <c r="AY138" s="18" t="s">
        <v>148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88</v>
      </c>
      <c r="BK138" s="241">
        <f>ROUND(I138*H138,2)</f>
        <v>0</v>
      </c>
      <c r="BL138" s="18" t="s">
        <v>279</v>
      </c>
      <c r="BM138" s="240" t="s">
        <v>268</v>
      </c>
    </row>
    <row r="139" s="2" customFormat="1" ht="24.15" customHeight="1">
      <c r="A139" s="39"/>
      <c r="B139" s="40"/>
      <c r="C139" s="228" t="s">
        <v>211</v>
      </c>
      <c r="D139" s="228" t="s">
        <v>151</v>
      </c>
      <c r="E139" s="229" t="s">
        <v>762</v>
      </c>
      <c r="F139" s="230" t="s">
        <v>763</v>
      </c>
      <c r="G139" s="231" t="s">
        <v>299</v>
      </c>
      <c r="H139" s="232">
        <v>25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45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279</v>
      </c>
      <c r="AT139" s="240" t="s">
        <v>151</v>
      </c>
      <c r="AU139" s="240" t="s">
        <v>90</v>
      </c>
      <c r="AY139" s="18" t="s">
        <v>148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88</v>
      </c>
      <c r="BK139" s="241">
        <f>ROUND(I139*H139,2)</f>
        <v>0</v>
      </c>
      <c r="BL139" s="18" t="s">
        <v>279</v>
      </c>
      <c r="BM139" s="240" t="s">
        <v>279</v>
      </c>
    </row>
    <row r="140" s="2" customFormat="1" ht="24.15" customHeight="1">
      <c r="A140" s="39"/>
      <c r="B140" s="40"/>
      <c r="C140" s="228" t="s">
        <v>217</v>
      </c>
      <c r="D140" s="228" t="s">
        <v>151</v>
      </c>
      <c r="E140" s="229" t="s">
        <v>764</v>
      </c>
      <c r="F140" s="230" t="s">
        <v>765</v>
      </c>
      <c r="G140" s="231" t="s">
        <v>299</v>
      </c>
      <c r="H140" s="232">
        <v>11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45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279</v>
      </c>
      <c r="AT140" s="240" t="s">
        <v>151</v>
      </c>
      <c r="AU140" s="240" t="s">
        <v>90</v>
      </c>
      <c r="AY140" s="18" t="s">
        <v>148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88</v>
      </c>
      <c r="BK140" s="241">
        <f>ROUND(I140*H140,2)</f>
        <v>0</v>
      </c>
      <c r="BL140" s="18" t="s">
        <v>279</v>
      </c>
      <c r="BM140" s="240" t="s">
        <v>290</v>
      </c>
    </row>
    <row r="141" s="2" customFormat="1" ht="24.15" customHeight="1">
      <c r="A141" s="39"/>
      <c r="B141" s="40"/>
      <c r="C141" s="228" t="s">
        <v>234</v>
      </c>
      <c r="D141" s="228" t="s">
        <v>151</v>
      </c>
      <c r="E141" s="229" t="s">
        <v>766</v>
      </c>
      <c r="F141" s="230" t="s">
        <v>767</v>
      </c>
      <c r="G141" s="231" t="s">
        <v>299</v>
      </c>
      <c r="H141" s="232">
        <v>68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45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279</v>
      </c>
      <c r="AT141" s="240" t="s">
        <v>151</v>
      </c>
      <c r="AU141" s="240" t="s">
        <v>90</v>
      </c>
      <c r="AY141" s="18" t="s">
        <v>148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88</v>
      </c>
      <c r="BK141" s="241">
        <f>ROUND(I141*H141,2)</f>
        <v>0</v>
      </c>
      <c r="BL141" s="18" t="s">
        <v>279</v>
      </c>
      <c r="BM141" s="240" t="s">
        <v>302</v>
      </c>
    </row>
    <row r="142" s="2" customFormat="1" ht="24.15" customHeight="1">
      <c r="A142" s="39"/>
      <c r="B142" s="40"/>
      <c r="C142" s="228" t="s">
        <v>242</v>
      </c>
      <c r="D142" s="228" t="s">
        <v>151</v>
      </c>
      <c r="E142" s="229" t="s">
        <v>768</v>
      </c>
      <c r="F142" s="230" t="s">
        <v>769</v>
      </c>
      <c r="G142" s="231" t="s">
        <v>299</v>
      </c>
      <c r="H142" s="232">
        <v>18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45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279</v>
      </c>
      <c r="AT142" s="240" t="s">
        <v>151</v>
      </c>
      <c r="AU142" s="240" t="s">
        <v>90</v>
      </c>
      <c r="AY142" s="18" t="s">
        <v>148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88</v>
      </c>
      <c r="BK142" s="241">
        <f>ROUND(I142*H142,2)</f>
        <v>0</v>
      </c>
      <c r="BL142" s="18" t="s">
        <v>279</v>
      </c>
      <c r="BM142" s="240" t="s">
        <v>325</v>
      </c>
    </row>
    <row r="143" s="2" customFormat="1" ht="21.75" customHeight="1">
      <c r="A143" s="39"/>
      <c r="B143" s="40"/>
      <c r="C143" s="228" t="s">
        <v>247</v>
      </c>
      <c r="D143" s="228" t="s">
        <v>151</v>
      </c>
      <c r="E143" s="229" t="s">
        <v>770</v>
      </c>
      <c r="F143" s="230" t="s">
        <v>771</v>
      </c>
      <c r="G143" s="231" t="s">
        <v>299</v>
      </c>
      <c r="H143" s="232">
        <v>32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45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279</v>
      </c>
      <c r="AT143" s="240" t="s">
        <v>151</v>
      </c>
      <c r="AU143" s="240" t="s">
        <v>90</v>
      </c>
      <c r="AY143" s="18" t="s">
        <v>148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88</v>
      </c>
      <c r="BK143" s="241">
        <f>ROUND(I143*H143,2)</f>
        <v>0</v>
      </c>
      <c r="BL143" s="18" t="s">
        <v>279</v>
      </c>
      <c r="BM143" s="240" t="s">
        <v>335</v>
      </c>
    </row>
    <row r="144" s="2" customFormat="1" ht="21.75" customHeight="1">
      <c r="A144" s="39"/>
      <c r="B144" s="40"/>
      <c r="C144" s="228" t="s">
        <v>251</v>
      </c>
      <c r="D144" s="228" t="s">
        <v>151</v>
      </c>
      <c r="E144" s="229" t="s">
        <v>772</v>
      </c>
      <c r="F144" s="230" t="s">
        <v>773</v>
      </c>
      <c r="G144" s="231" t="s">
        <v>299</v>
      </c>
      <c r="H144" s="232">
        <v>44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45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279</v>
      </c>
      <c r="AT144" s="240" t="s">
        <v>151</v>
      </c>
      <c r="AU144" s="240" t="s">
        <v>90</v>
      </c>
      <c r="AY144" s="18" t="s">
        <v>148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88</v>
      </c>
      <c r="BK144" s="241">
        <f>ROUND(I144*H144,2)</f>
        <v>0</v>
      </c>
      <c r="BL144" s="18" t="s">
        <v>279</v>
      </c>
      <c r="BM144" s="240" t="s">
        <v>346</v>
      </c>
    </row>
    <row r="145" s="2" customFormat="1" ht="24.15" customHeight="1">
      <c r="A145" s="39"/>
      <c r="B145" s="40"/>
      <c r="C145" s="228" t="s">
        <v>268</v>
      </c>
      <c r="D145" s="228" t="s">
        <v>151</v>
      </c>
      <c r="E145" s="229" t="s">
        <v>774</v>
      </c>
      <c r="F145" s="230" t="s">
        <v>775</v>
      </c>
      <c r="G145" s="231" t="s">
        <v>299</v>
      </c>
      <c r="H145" s="232">
        <v>55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45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279</v>
      </c>
      <c r="AT145" s="240" t="s">
        <v>151</v>
      </c>
      <c r="AU145" s="240" t="s">
        <v>90</v>
      </c>
      <c r="AY145" s="18" t="s">
        <v>148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88</v>
      </c>
      <c r="BK145" s="241">
        <f>ROUND(I145*H145,2)</f>
        <v>0</v>
      </c>
      <c r="BL145" s="18" t="s">
        <v>279</v>
      </c>
      <c r="BM145" s="240" t="s">
        <v>356</v>
      </c>
    </row>
    <row r="146" s="2" customFormat="1" ht="24.15" customHeight="1">
      <c r="A146" s="39"/>
      <c r="B146" s="40"/>
      <c r="C146" s="228" t="s">
        <v>8</v>
      </c>
      <c r="D146" s="228" t="s">
        <v>151</v>
      </c>
      <c r="E146" s="229" t="s">
        <v>776</v>
      </c>
      <c r="F146" s="230" t="s">
        <v>777</v>
      </c>
      <c r="G146" s="231" t="s">
        <v>299</v>
      </c>
      <c r="H146" s="232">
        <v>25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45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279</v>
      </c>
      <c r="AT146" s="240" t="s">
        <v>151</v>
      </c>
      <c r="AU146" s="240" t="s">
        <v>90</v>
      </c>
      <c r="AY146" s="18" t="s">
        <v>148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88</v>
      </c>
      <c r="BK146" s="241">
        <f>ROUND(I146*H146,2)</f>
        <v>0</v>
      </c>
      <c r="BL146" s="18" t="s">
        <v>279</v>
      </c>
      <c r="BM146" s="240" t="s">
        <v>371</v>
      </c>
    </row>
    <row r="147" s="2" customFormat="1" ht="24.15" customHeight="1">
      <c r="A147" s="39"/>
      <c r="B147" s="40"/>
      <c r="C147" s="228" t="s">
        <v>279</v>
      </c>
      <c r="D147" s="228" t="s">
        <v>151</v>
      </c>
      <c r="E147" s="229" t="s">
        <v>778</v>
      </c>
      <c r="F147" s="230" t="s">
        <v>779</v>
      </c>
      <c r="G147" s="231" t="s">
        <v>299</v>
      </c>
      <c r="H147" s="232">
        <v>8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45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279</v>
      </c>
      <c r="AT147" s="240" t="s">
        <v>151</v>
      </c>
      <c r="AU147" s="240" t="s">
        <v>90</v>
      </c>
      <c r="AY147" s="18" t="s">
        <v>148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88</v>
      </c>
      <c r="BK147" s="241">
        <f>ROUND(I147*H147,2)</f>
        <v>0</v>
      </c>
      <c r="BL147" s="18" t="s">
        <v>279</v>
      </c>
      <c r="BM147" s="240" t="s">
        <v>380</v>
      </c>
    </row>
    <row r="148" s="2" customFormat="1" ht="21.75" customHeight="1">
      <c r="A148" s="39"/>
      <c r="B148" s="40"/>
      <c r="C148" s="228" t="s">
        <v>284</v>
      </c>
      <c r="D148" s="228" t="s">
        <v>151</v>
      </c>
      <c r="E148" s="229" t="s">
        <v>780</v>
      </c>
      <c r="F148" s="230" t="s">
        <v>781</v>
      </c>
      <c r="G148" s="231" t="s">
        <v>782</v>
      </c>
      <c r="H148" s="232">
        <v>13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45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279</v>
      </c>
      <c r="AT148" s="240" t="s">
        <v>151</v>
      </c>
      <c r="AU148" s="240" t="s">
        <v>90</v>
      </c>
      <c r="AY148" s="18" t="s">
        <v>148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88</v>
      </c>
      <c r="BK148" s="241">
        <f>ROUND(I148*H148,2)</f>
        <v>0</v>
      </c>
      <c r="BL148" s="18" t="s">
        <v>279</v>
      </c>
      <c r="BM148" s="240" t="s">
        <v>390</v>
      </c>
    </row>
    <row r="149" s="2" customFormat="1" ht="16.5" customHeight="1">
      <c r="A149" s="39"/>
      <c r="B149" s="40"/>
      <c r="C149" s="228" t="s">
        <v>290</v>
      </c>
      <c r="D149" s="228" t="s">
        <v>151</v>
      </c>
      <c r="E149" s="229" t="s">
        <v>783</v>
      </c>
      <c r="F149" s="230" t="s">
        <v>784</v>
      </c>
      <c r="G149" s="231" t="s">
        <v>299</v>
      </c>
      <c r="H149" s="232">
        <v>4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45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279</v>
      </c>
      <c r="AT149" s="240" t="s">
        <v>151</v>
      </c>
      <c r="AU149" s="240" t="s">
        <v>90</v>
      </c>
      <c r="AY149" s="18" t="s">
        <v>148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88</v>
      </c>
      <c r="BK149" s="241">
        <f>ROUND(I149*H149,2)</f>
        <v>0</v>
      </c>
      <c r="BL149" s="18" t="s">
        <v>279</v>
      </c>
      <c r="BM149" s="240" t="s">
        <v>398</v>
      </c>
    </row>
    <row r="150" s="2" customFormat="1" ht="16.5" customHeight="1">
      <c r="A150" s="39"/>
      <c r="B150" s="40"/>
      <c r="C150" s="228" t="s">
        <v>296</v>
      </c>
      <c r="D150" s="228" t="s">
        <v>151</v>
      </c>
      <c r="E150" s="229" t="s">
        <v>785</v>
      </c>
      <c r="F150" s="230" t="s">
        <v>786</v>
      </c>
      <c r="G150" s="231" t="s">
        <v>154</v>
      </c>
      <c r="H150" s="232">
        <v>3.1000000000000001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45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279</v>
      </c>
      <c r="AT150" s="240" t="s">
        <v>151</v>
      </c>
      <c r="AU150" s="240" t="s">
        <v>90</v>
      </c>
      <c r="AY150" s="18" t="s">
        <v>148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88</v>
      </c>
      <c r="BK150" s="241">
        <f>ROUND(I150*H150,2)</f>
        <v>0</v>
      </c>
      <c r="BL150" s="18" t="s">
        <v>279</v>
      </c>
      <c r="BM150" s="240" t="s">
        <v>409</v>
      </c>
    </row>
    <row r="151" s="12" customFormat="1" ht="22.8" customHeight="1">
      <c r="A151" s="12"/>
      <c r="B151" s="212"/>
      <c r="C151" s="213"/>
      <c r="D151" s="214" t="s">
        <v>79</v>
      </c>
      <c r="E151" s="226" t="s">
        <v>787</v>
      </c>
      <c r="F151" s="226" t="s">
        <v>788</v>
      </c>
      <c r="G151" s="213"/>
      <c r="H151" s="213"/>
      <c r="I151" s="216"/>
      <c r="J151" s="227">
        <f>BK151</f>
        <v>0</v>
      </c>
      <c r="K151" s="213"/>
      <c r="L151" s="218"/>
      <c r="M151" s="219"/>
      <c r="N151" s="220"/>
      <c r="O151" s="220"/>
      <c r="P151" s="221">
        <f>SUM(P152:P159)</f>
        <v>0</v>
      </c>
      <c r="Q151" s="220"/>
      <c r="R151" s="221">
        <f>SUM(R152:R159)</f>
        <v>0</v>
      </c>
      <c r="S151" s="220"/>
      <c r="T151" s="222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88</v>
      </c>
      <c r="AT151" s="224" t="s">
        <v>79</v>
      </c>
      <c r="AU151" s="224" t="s">
        <v>88</v>
      </c>
      <c r="AY151" s="223" t="s">
        <v>148</v>
      </c>
      <c r="BK151" s="225">
        <f>SUM(BK152:BK159)</f>
        <v>0</v>
      </c>
    </row>
    <row r="152" s="2" customFormat="1" ht="16.5" customHeight="1">
      <c r="A152" s="39"/>
      <c r="B152" s="40"/>
      <c r="C152" s="228" t="s">
        <v>302</v>
      </c>
      <c r="D152" s="228" t="s">
        <v>151</v>
      </c>
      <c r="E152" s="229" t="s">
        <v>789</v>
      </c>
      <c r="F152" s="230" t="s">
        <v>790</v>
      </c>
      <c r="G152" s="231" t="s">
        <v>782</v>
      </c>
      <c r="H152" s="232">
        <v>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45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155</v>
      </c>
      <c r="AT152" s="240" t="s">
        <v>151</v>
      </c>
      <c r="AU152" s="240" t="s">
        <v>90</v>
      </c>
      <c r="AY152" s="18" t="s">
        <v>148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88</v>
      </c>
      <c r="BK152" s="241">
        <f>ROUND(I152*H152,2)</f>
        <v>0</v>
      </c>
      <c r="BL152" s="18" t="s">
        <v>155</v>
      </c>
      <c r="BM152" s="240" t="s">
        <v>421</v>
      </c>
    </row>
    <row r="153" s="2" customFormat="1" ht="16.5" customHeight="1">
      <c r="A153" s="39"/>
      <c r="B153" s="40"/>
      <c r="C153" s="228" t="s">
        <v>7</v>
      </c>
      <c r="D153" s="228" t="s">
        <v>151</v>
      </c>
      <c r="E153" s="229" t="s">
        <v>791</v>
      </c>
      <c r="F153" s="230" t="s">
        <v>792</v>
      </c>
      <c r="G153" s="231" t="s">
        <v>782</v>
      </c>
      <c r="H153" s="232">
        <v>4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45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155</v>
      </c>
      <c r="AT153" s="240" t="s">
        <v>151</v>
      </c>
      <c r="AU153" s="240" t="s">
        <v>90</v>
      </c>
      <c r="AY153" s="18" t="s">
        <v>148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88</v>
      </c>
      <c r="BK153" s="241">
        <f>ROUND(I153*H153,2)</f>
        <v>0</v>
      </c>
      <c r="BL153" s="18" t="s">
        <v>155</v>
      </c>
      <c r="BM153" s="240" t="s">
        <v>430</v>
      </c>
    </row>
    <row r="154" s="2" customFormat="1" ht="16.5" customHeight="1">
      <c r="A154" s="39"/>
      <c r="B154" s="40"/>
      <c r="C154" s="228" t="s">
        <v>325</v>
      </c>
      <c r="D154" s="228" t="s">
        <v>151</v>
      </c>
      <c r="E154" s="229" t="s">
        <v>793</v>
      </c>
      <c r="F154" s="230" t="s">
        <v>794</v>
      </c>
      <c r="G154" s="231" t="s">
        <v>782</v>
      </c>
      <c r="H154" s="232">
        <v>2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45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155</v>
      </c>
      <c r="AT154" s="240" t="s">
        <v>151</v>
      </c>
      <c r="AU154" s="240" t="s">
        <v>90</v>
      </c>
      <c r="AY154" s="18" t="s">
        <v>148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88</v>
      </c>
      <c r="BK154" s="241">
        <f>ROUND(I154*H154,2)</f>
        <v>0</v>
      </c>
      <c r="BL154" s="18" t="s">
        <v>155</v>
      </c>
      <c r="BM154" s="240" t="s">
        <v>441</v>
      </c>
    </row>
    <row r="155" s="2" customFormat="1" ht="16.5" customHeight="1">
      <c r="A155" s="39"/>
      <c r="B155" s="40"/>
      <c r="C155" s="228" t="s">
        <v>330</v>
      </c>
      <c r="D155" s="228" t="s">
        <v>151</v>
      </c>
      <c r="E155" s="229" t="s">
        <v>795</v>
      </c>
      <c r="F155" s="230" t="s">
        <v>796</v>
      </c>
      <c r="G155" s="231" t="s">
        <v>782</v>
      </c>
      <c r="H155" s="232">
        <v>12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45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155</v>
      </c>
      <c r="AT155" s="240" t="s">
        <v>151</v>
      </c>
      <c r="AU155" s="240" t="s">
        <v>90</v>
      </c>
      <c r="AY155" s="18" t="s">
        <v>148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88</v>
      </c>
      <c r="BK155" s="241">
        <f>ROUND(I155*H155,2)</f>
        <v>0</v>
      </c>
      <c r="BL155" s="18" t="s">
        <v>155</v>
      </c>
      <c r="BM155" s="240" t="s">
        <v>450</v>
      </c>
    </row>
    <row r="156" s="2" customFormat="1" ht="16.5" customHeight="1">
      <c r="A156" s="39"/>
      <c r="B156" s="40"/>
      <c r="C156" s="228" t="s">
        <v>335</v>
      </c>
      <c r="D156" s="228" t="s">
        <v>151</v>
      </c>
      <c r="E156" s="229" t="s">
        <v>797</v>
      </c>
      <c r="F156" s="230" t="s">
        <v>798</v>
      </c>
      <c r="G156" s="231" t="s">
        <v>782</v>
      </c>
      <c r="H156" s="232">
        <v>4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45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155</v>
      </c>
      <c r="AT156" s="240" t="s">
        <v>151</v>
      </c>
      <c r="AU156" s="240" t="s">
        <v>90</v>
      </c>
      <c r="AY156" s="18" t="s">
        <v>148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88</v>
      </c>
      <c r="BK156" s="241">
        <f>ROUND(I156*H156,2)</f>
        <v>0</v>
      </c>
      <c r="BL156" s="18" t="s">
        <v>155</v>
      </c>
      <c r="BM156" s="240" t="s">
        <v>461</v>
      </c>
    </row>
    <row r="157" s="2" customFormat="1" ht="16.5" customHeight="1">
      <c r="A157" s="39"/>
      <c r="B157" s="40"/>
      <c r="C157" s="228" t="s">
        <v>340</v>
      </c>
      <c r="D157" s="228" t="s">
        <v>151</v>
      </c>
      <c r="E157" s="229" t="s">
        <v>799</v>
      </c>
      <c r="F157" s="230" t="s">
        <v>800</v>
      </c>
      <c r="G157" s="231" t="s">
        <v>782</v>
      </c>
      <c r="H157" s="232">
        <v>2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45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155</v>
      </c>
      <c r="AT157" s="240" t="s">
        <v>151</v>
      </c>
      <c r="AU157" s="240" t="s">
        <v>90</v>
      </c>
      <c r="AY157" s="18" t="s">
        <v>148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88</v>
      </c>
      <c r="BK157" s="241">
        <f>ROUND(I157*H157,2)</f>
        <v>0</v>
      </c>
      <c r="BL157" s="18" t="s">
        <v>155</v>
      </c>
      <c r="BM157" s="240" t="s">
        <v>471</v>
      </c>
    </row>
    <row r="158" s="2" customFormat="1" ht="16.5" customHeight="1">
      <c r="A158" s="39"/>
      <c r="B158" s="40"/>
      <c r="C158" s="228" t="s">
        <v>346</v>
      </c>
      <c r="D158" s="228" t="s">
        <v>151</v>
      </c>
      <c r="E158" s="229" t="s">
        <v>801</v>
      </c>
      <c r="F158" s="230" t="s">
        <v>802</v>
      </c>
      <c r="G158" s="231" t="s">
        <v>782</v>
      </c>
      <c r="H158" s="232">
        <v>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45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155</v>
      </c>
      <c r="AT158" s="240" t="s">
        <v>151</v>
      </c>
      <c r="AU158" s="240" t="s">
        <v>90</v>
      </c>
      <c r="AY158" s="18" t="s">
        <v>148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88</v>
      </c>
      <c r="BK158" s="241">
        <f>ROUND(I158*H158,2)</f>
        <v>0</v>
      </c>
      <c r="BL158" s="18" t="s">
        <v>155</v>
      </c>
      <c r="BM158" s="240" t="s">
        <v>483</v>
      </c>
    </row>
    <row r="159" s="2" customFormat="1" ht="24.15" customHeight="1">
      <c r="A159" s="39"/>
      <c r="B159" s="40"/>
      <c r="C159" s="228" t="s">
        <v>351</v>
      </c>
      <c r="D159" s="228" t="s">
        <v>151</v>
      </c>
      <c r="E159" s="229" t="s">
        <v>803</v>
      </c>
      <c r="F159" s="230" t="s">
        <v>804</v>
      </c>
      <c r="G159" s="231" t="s">
        <v>154</v>
      </c>
      <c r="H159" s="232">
        <v>0.29999999999999999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45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155</v>
      </c>
      <c r="AT159" s="240" t="s">
        <v>151</v>
      </c>
      <c r="AU159" s="240" t="s">
        <v>90</v>
      </c>
      <c r="AY159" s="18" t="s">
        <v>148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88</v>
      </c>
      <c r="BK159" s="241">
        <f>ROUND(I159*H159,2)</f>
        <v>0</v>
      </c>
      <c r="BL159" s="18" t="s">
        <v>155</v>
      </c>
      <c r="BM159" s="240" t="s">
        <v>493</v>
      </c>
    </row>
    <row r="160" s="12" customFormat="1" ht="22.8" customHeight="1">
      <c r="A160" s="12"/>
      <c r="B160" s="212"/>
      <c r="C160" s="213"/>
      <c r="D160" s="214" t="s">
        <v>79</v>
      </c>
      <c r="E160" s="226" t="s">
        <v>805</v>
      </c>
      <c r="F160" s="226" t="s">
        <v>806</v>
      </c>
      <c r="G160" s="213"/>
      <c r="H160" s="213"/>
      <c r="I160" s="216"/>
      <c r="J160" s="227">
        <f>BK160</f>
        <v>0</v>
      </c>
      <c r="K160" s="213"/>
      <c r="L160" s="218"/>
      <c r="M160" s="219"/>
      <c r="N160" s="220"/>
      <c r="O160" s="220"/>
      <c r="P160" s="221">
        <f>SUM(P161:P199)</f>
        <v>0</v>
      </c>
      <c r="Q160" s="220"/>
      <c r="R160" s="221">
        <f>SUM(R161:R199)</f>
        <v>0</v>
      </c>
      <c r="S160" s="220"/>
      <c r="T160" s="222">
        <f>SUM(T161:T199)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3" t="s">
        <v>88</v>
      </c>
      <c r="AT160" s="224" t="s">
        <v>79</v>
      </c>
      <c r="AU160" s="224" t="s">
        <v>88</v>
      </c>
      <c r="AY160" s="223" t="s">
        <v>148</v>
      </c>
      <c r="BK160" s="225">
        <f>SUM(BK161:BK199)</f>
        <v>0</v>
      </c>
    </row>
    <row r="161" s="2" customFormat="1" ht="21.75" customHeight="1">
      <c r="A161" s="39"/>
      <c r="B161" s="40"/>
      <c r="C161" s="228" t="s">
        <v>356</v>
      </c>
      <c r="D161" s="228" t="s">
        <v>151</v>
      </c>
      <c r="E161" s="229" t="s">
        <v>807</v>
      </c>
      <c r="F161" s="230" t="s">
        <v>808</v>
      </c>
      <c r="G161" s="231" t="s">
        <v>782</v>
      </c>
      <c r="H161" s="232">
        <v>6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45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155</v>
      </c>
      <c r="AT161" s="240" t="s">
        <v>151</v>
      </c>
      <c r="AU161" s="240" t="s">
        <v>90</v>
      </c>
      <c r="AY161" s="18" t="s">
        <v>148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88</v>
      </c>
      <c r="BK161" s="241">
        <f>ROUND(I161*H161,2)</f>
        <v>0</v>
      </c>
      <c r="BL161" s="18" t="s">
        <v>155</v>
      </c>
      <c r="BM161" s="240" t="s">
        <v>503</v>
      </c>
    </row>
    <row r="162" s="2" customFormat="1" ht="16.5" customHeight="1">
      <c r="A162" s="39"/>
      <c r="B162" s="40"/>
      <c r="C162" s="228" t="s">
        <v>360</v>
      </c>
      <c r="D162" s="228" t="s">
        <v>151</v>
      </c>
      <c r="E162" s="229" t="s">
        <v>809</v>
      </c>
      <c r="F162" s="230" t="s">
        <v>810</v>
      </c>
      <c r="G162" s="231" t="s">
        <v>782</v>
      </c>
      <c r="H162" s="232">
        <v>6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45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155</v>
      </c>
      <c r="AT162" s="240" t="s">
        <v>151</v>
      </c>
      <c r="AU162" s="240" t="s">
        <v>90</v>
      </c>
      <c r="AY162" s="18" t="s">
        <v>148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88</v>
      </c>
      <c r="BK162" s="241">
        <f>ROUND(I162*H162,2)</f>
        <v>0</v>
      </c>
      <c r="BL162" s="18" t="s">
        <v>155</v>
      </c>
      <c r="BM162" s="240" t="s">
        <v>512</v>
      </c>
    </row>
    <row r="163" s="2" customFormat="1" ht="16.5" customHeight="1">
      <c r="A163" s="39"/>
      <c r="B163" s="40"/>
      <c r="C163" s="228" t="s">
        <v>371</v>
      </c>
      <c r="D163" s="228" t="s">
        <v>151</v>
      </c>
      <c r="E163" s="229" t="s">
        <v>811</v>
      </c>
      <c r="F163" s="230" t="s">
        <v>812</v>
      </c>
      <c r="G163" s="231" t="s">
        <v>782</v>
      </c>
      <c r="H163" s="232">
        <v>6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45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155</v>
      </c>
      <c r="AT163" s="240" t="s">
        <v>151</v>
      </c>
      <c r="AU163" s="240" t="s">
        <v>90</v>
      </c>
      <c r="AY163" s="18" t="s">
        <v>148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88</v>
      </c>
      <c r="BK163" s="241">
        <f>ROUND(I163*H163,2)</f>
        <v>0</v>
      </c>
      <c r="BL163" s="18" t="s">
        <v>155</v>
      </c>
      <c r="BM163" s="240" t="s">
        <v>522</v>
      </c>
    </row>
    <row r="164" s="2" customFormat="1" ht="16.5" customHeight="1">
      <c r="A164" s="39"/>
      <c r="B164" s="40"/>
      <c r="C164" s="228" t="s">
        <v>376</v>
      </c>
      <c r="D164" s="228" t="s">
        <v>151</v>
      </c>
      <c r="E164" s="229" t="s">
        <v>813</v>
      </c>
      <c r="F164" s="230" t="s">
        <v>814</v>
      </c>
      <c r="G164" s="231" t="s">
        <v>782</v>
      </c>
      <c r="H164" s="232">
        <v>12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45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155</v>
      </c>
      <c r="AT164" s="240" t="s">
        <v>151</v>
      </c>
      <c r="AU164" s="240" t="s">
        <v>90</v>
      </c>
      <c r="AY164" s="18" t="s">
        <v>148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88</v>
      </c>
      <c r="BK164" s="241">
        <f>ROUND(I164*H164,2)</f>
        <v>0</v>
      </c>
      <c r="BL164" s="18" t="s">
        <v>155</v>
      </c>
      <c r="BM164" s="240" t="s">
        <v>532</v>
      </c>
    </row>
    <row r="165" s="2" customFormat="1" ht="16.5" customHeight="1">
      <c r="A165" s="39"/>
      <c r="B165" s="40"/>
      <c r="C165" s="228" t="s">
        <v>380</v>
      </c>
      <c r="D165" s="228" t="s">
        <v>151</v>
      </c>
      <c r="E165" s="229" t="s">
        <v>815</v>
      </c>
      <c r="F165" s="230" t="s">
        <v>816</v>
      </c>
      <c r="G165" s="231" t="s">
        <v>782</v>
      </c>
      <c r="H165" s="232">
        <v>6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45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155</v>
      </c>
      <c r="AT165" s="240" t="s">
        <v>151</v>
      </c>
      <c r="AU165" s="240" t="s">
        <v>90</v>
      </c>
      <c r="AY165" s="18" t="s">
        <v>148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88</v>
      </c>
      <c r="BK165" s="241">
        <f>ROUND(I165*H165,2)</f>
        <v>0</v>
      </c>
      <c r="BL165" s="18" t="s">
        <v>155</v>
      </c>
      <c r="BM165" s="240" t="s">
        <v>542</v>
      </c>
    </row>
    <row r="166" s="2" customFormat="1" ht="16.5" customHeight="1">
      <c r="A166" s="39"/>
      <c r="B166" s="40"/>
      <c r="C166" s="228" t="s">
        <v>386</v>
      </c>
      <c r="D166" s="228" t="s">
        <v>151</v>
      </c>
      <c r="E166" s="229" t="s">
        <v>817</v>
      </c>
      <c r="F166" s="230" t="s">
        <v>818</v>
      </c>
      <c r="G166" s="231" t="s">
        <v>782</v>
      </c>
      <c r="H166" s="232">
        <v>6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45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155</v>
      </c>
      <c r="AT166" s="240" t="s">
        <v>151</v>
      </c>
      <c r="AU166" s="240" t="s">
        <v>90</v>
      </c>
      <c r="AY166" s="18" t="s">
        <v>148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88</v>
      </c>
      <c r="BK166" s="241">
        <f>ROUND(I166*H166,2)</f>
        <v>0</v>
      </c>
      <c r="BL166" s="18" t="s">
        <v>155</v>
      </c>
      <c r="BM166" s="240" t="s">
        <v>552</v>
      </c>
    </row>
    <row r="167" s="2" customFormat="1" ht="16.5" customHeight="1">
      <c r="A167" s="39"/>
      <c r="B167" s="40"/>
      <c r="C167" s="228" t="s">
        <v>390</v>
      </c>
      <c r="D167" s="228" t="s">
        <v>151</v>
      </c>
      <c r="E167" s="229" t="s">
        <v>819</v>
      </c>
      <c r="F167" s="230" t="s">
        <v>820</v>
      </c>
      <c r="G167" s="231" t="s">
        <v>782</v>
      </c>
      <c r="H167" s="232">
        <v>2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45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155</v>
      </c>
      <c r="AT167" s="240" t="s">
        <v>151</v>
      </c>
      <c r="AU167" s="240" t="s">
        <v>90</v>
      </c>
      <c r="AY167" s="18" t="s">
        <v>148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88</v>
      </c>
      <c r="BK167" s="241">
        <f>ROUND(I167*H167,2)</f>
        <v>0</v>
      </c>
      <c r="BL167" s="18" t="s">
        <v>155</v>
      </c>
      <c r="BM167" s="240" t="s">
        <v>562</v>
      </c>
    </row>
    <row r="168" s="2" customFormat="1" ht="16.5" customHeight="1">
      <c r="A168" s="39"/>
      <c r="B168" s="40"/>
      <c r="C168" s="228" t="s">
        <v>394</v>
      </c>
      <c r="D168" s="228" t="s">
        <v>151</v>
      </c>
      <c r="E168" s="229" t="s">
        <v>813</v>
      </c>
      <c r="F168" s="230" t="s">
        <v>814</v>
      </c>
      <c r="G168" s="231" t="s">
        <v>782</v>
      </c>
      <c r="H168" s="232">
        <v>2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45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155</v>
      </c>
      <c r="AT168" s="240" t="s">
        <v>151</v>
      </c>
      <c r="AU168" s="240" t="s">
        <v>90</v>
      </c>
      <c r="AY168" s="18" t="s">
        <v>148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88</v>
      </c>
      <c r="BK168" s="241">
        <f>ROUND(I168*H168,2)</f>
        <v>0</v>
      </c>
      <c r="BL168" s="18" t="s">
        <v>155</v>
      </c>
      <c r="BM168" s="240" t="s">
        <v>570</v>
      </c>
    </row>
    <row r="169" s="2" customFormat="1" ht="21.75" customHeight="1">
      <c r="A169" s="39"/>
      <c r="B169" s="40"/>
      <c r="C169" s="228" t="s">
        <v>398</v>
      </c>
      <c r="D169" s="228" t="s">
        <v>151</v>
      </c>
      <c r="E169" s="229" t="s">
        <v>821</v>
      </c>
      <c r="F169" s="230" t="s">
        <v>822</v>
      </c>
      <c r="G169" s="231" t="s">
        <v>782</v>
      </c>
      <c r="H169" s="232">
        <v>1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45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155</v>
      </c>
      <c r="AT169" s="240" t="s">
        <v>151</v>
      </c>
      <c r="AU169" s="240" t="s">
        <v>90</v>
      </c>
      <c r="AY169" s="18" t="s">
        <v>148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88</v>
      </c>
      <c r="BK169" s="241">
        <f>ROUND(I169*H169,2)</f>
        <v>0</v>
      </c>
      <c r="BL169" s="18" t="s">
        <v>155</v>
      </c>
      <c r="BM169" s="240" t="s">
        <v>579</v>
      </c>
    </row>
    <row r="170" s="2" customFormat="1" ht="16.5" customHeight="1">
      <c r="A170" s="39"/>
      <c r="B170" s="40"/>
      <c r="C170" s="228" t="s">
        <v>403</v>
      </c>
      <c r="D170" s="228" t="s">
        <v>151</v>
      </c>
      <c r="E170" s="229" t="s">
        <v>811</v>
      </c>
      <c r="F170" s="230" t="s">
        <v>812</v>
      </c>
      <c r="G170" s="231" t="s">
        <v>782</v>
      </c>
      <c r="H170" s="232">
        <v>1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45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155</v>
      </c>
      <c r="AT170" s="240" t="s">
        <v>151</v>
      </c>
      <c r="AU170" s="240" t="s">
        <v>90</v>
      </c>
      <c r="AY170" s="18" t="s">
        <v>148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88</v>
      </c>
      <c r="BK170" s="241">
        <f>ROUND(I170*H170,2)</f>
        <v>0</v>
      </c>
      <c r="BL170" s="18" t="s">
        <v>155</v>
      </c>
      <c r="BM170" s="240" t="s">
        <v>589</v>
      </c>
    </row>
    <row r="171" s="2" customFormat="1" ht="16.5" customHeight="1">
      <c r="A171" s="39"/>
      <c r="B171" s="40"/>
      <c r="C171" s="228" t="s">
        <v>409</v>
      </c>
      <c r="D171" s="228" t="s">
        <v>151</v>
      </c>
      <c r="E171" s="229" t="s">
        <v>813</v>
      </c>
      <c r="F171" s="230" t="s">
        <v>814</v>
      </c>
      <c r="G171" s="231" t="s">
        <v>782</v>
      </c>
      <c r="H171" s="232">
        <v>1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45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155</v>
      </c>
      <c r="AT171" s="240" t="s">
        <v>151</v>
      </c>
      <c r="AU171" s="240" t="s">
        <v>90</v>
      </c>
      <c r="AY171" s="18" t="s">
        <v>148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88</v>
      </c>
      <c r="BK171" s="241">
        <f>ROUND(I171*H171,2)</f>
        <v>0</v>
      </c>
      <c r="BL171" s="18" t="s">
        <v>155</v>
      </c>
      <c r="BM171" s="240" t="s">
        <v>601</v>
      </c>
    </row>
    <row r="172" s="2" customFormat="1" ht="16.5" customHeight="1">
      <c r="A172" s="39"/>
      <c r="B172" s="40"/>
      <c r="C172" s="228" t="s">
        <v>417</v>
      </c>
      <c r="D172" s="228" t="s">
        <v>151</v>
      </c>
      <c r="E172" s="229" t="s">
        <v>815</v>
      </c>
      <c r="F172" s="230" t="s">
        <v>816</v>
      </c>
      <c r="G172" s="231" t="s">
        <v>782</v>
      </c>
      <c r="H172" s="232">
        <v>1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45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155</v>
      </c>
      <c r="AT172" s="240" t="s">
        <v>151</v>
      </c>
      <c r="AU172" s="240" t="s">
        <v>90</v>
      </c>
      <c r="AY172" s="18" t="s">
        <v>148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88</v>
      </c>
      <c r="BK172" s="241">
        <f>ROUND(I172*H172,2)</f>
        <v>0</v>
      </c>
      <c r="BL172" s="18" t="s">
        <v>155</v>
      </c>
      <c r="BM172" s="240" t="s">
        <v>610</v>
      </c>
    </row>
    <row r="173" s="2" customFormat="1" ht="16.5" customHeight="1">
      <c r="A173" s="39"/>
      <c r="B173" s="40"/>
      <c r="C173" s="228" t="s">
        <v>421</v>
      </c>
      <c r="D173" s="228" t="s">
        <v>151</v>
      </c>
      <c r="E173" s="229" t="s">
        <v>817</v>
      </c>
      <c r="F173" s="230" t="s">
        <v>818</v>
      </c>
      <c r="G173" s="231" t="s">
        <v>782</v>
      </c>
      <c r="H173" s="232">
        <v>1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45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155</v>
      </c>
      <c r="AT173" s="240" t="s">
        <v>151</v>
      </c>
      <c r="AU173" s="240" t="s">
        <v>90</v>
      </c>
      <c r="AY173" s="18" t="s">
        <v>148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88</v>
      </c>
      <c r="BK173" s="241">
        <f>ROUND(I173*H173,2)</f>
        <v>0</v>
      </c>
      <c r="BL173" s="18" t="s">
        <v>155</v>
      </c>
      <c r="BM173" s="240" t="s">
        <v>620</v>
      </c>
    </row>
    <row r="174" s="2" customFormat="1" ht="16.5" customHeight="1">
      <c r="A174" s="39"/>
      <c r="B174" s="40"/>
      <c r="C174" s="228" t="s">
        <v>425</v>
      </c>
      <c r="D174" s="228" t="s">
        <v>151</v>
      </c>
      <c r="E174" s="229" t="s">
        <v>823</v>
      </c>
      <c r="F174" s="230" t="s">
        <v>824</v>
      </c>
      <c r="G174" s="231" t="s">
        <v>782</v>
      </c>
      <c r="H174" s="232">
        <v>1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45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155</v>
      </c>
      <c r="AT174" s="240" t="s">
        <v>151</v>
      </c>
      <c r="AU174" s="240" t="s">
        <v>90</v>
      </c>
      <c r="AY174" s="18" t="s">
        <v>148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88</v>
      </c>
      <c r="BK174" s="241">
        <f>ROUND(I174*H174,2)</f>
        <v>0</v>
      </c>
      <c r="BL174" s="18" t="s">
        <v>155</v>
      </c>
      <c r="BM174" s="240" t="s">
        <v>631</v>
      </c>
    </row>
    <row r="175" s="2" customFormat="1" ht="16.5" customHeight="1">
      <c r="A175" s="39"/>
      <c r="B175" s="40"/>
      <c r="C175" s="228" t="s">
        <v>430</v>
      </c>
      <c r="D175" s="228" t="s">
        <v>151</v>
      </c>
      <c r="E175" s="229" t="s">
        <v>811</v>
      </c>
      <c r="F175" s="230" t="s">
        <v>812</v>
      </c>
      <c r="G175" s="231" t="s">
        <v>782</v>
      </c>
      <c r="H175" s="232">
        <v>1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45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155</v>
      </c>
      <c r="AT175" s="240" t="s">
        <v>151</v>
      </c>
      <c r="AU175" s="240" t="s">
        <v>90</v>
      </c>
      <c r="AY175" s="18" t="s">
        <v>148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88</v>
      </c>
      <c r="BK175" s="241">
        <f>ROUND(I175*H175,2)</f>
        <v>0</v>
      </c>
      <c r="BL175" s="18" t="s">
        <v>155</v>
      </c>
      <c r="BM175" s="240" t="s">
        <v>639</v>
      </c>
    </row>
    <row r="176" s="2" customFormat="1" ht="16.5" customHeight="1">
      <c r="A176" s="39"/>
      <c r="B176" s="40"/>
      <c r="C176" s="228" t="s">
        <v>437</v>
      </c>
      <c r="D176" s="228" t="s">
        <v>151</v>
      </c>
      <c r="E176" s="229" t="s">
        <v>815</v>
      </c>
      <c r="F176" s="230" t="s">
        <v>816</v>
      </c>
      <c r="G176" s="231" t="s">
        <v>782</v>
      </c>
      <c r="H176" s="232">
        <v>1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45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155</v>
      </c>
      <c r="AT176" s="240" t="s">
        <v>151</v>
      </c>
      <c r="AU176" s="240" t="s">
        <v>90</v>
      </c>
      <c r="AY176" s="18" t="s">
        <v>148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88</v>
      </c>
      <c r="BK176" s="241">
        <f>ROUND(I176*H176,2)</f>
        <v>0</v>
      </c>
      <c r="BL176" s="18" t="s">
        <v>155</v>
      </c>
      <c r="BM176" s="240" t="s">
        <v>648</v>
      </c>
    </row>
    <row r="177" s="2" customFormat="1" ht="16.5" customHeight="1">
      <c r="A177" s="39"/>
      <c r="B177" s="40"/>
      <c r="C177" s="228" t="s">
        <v>441</v>
      </c>
      <c r="D177" s="228" t="s">
        <v>151</v>
      </c>
      <c r="E177" s="229" t="s">
        <v>825</v>
      </c>
      <c r="F177" s="230" t="s">
        <v>826</v>
      </c>
      <c r="G177" s="231" t="s">
        <v>782</v>
      </c>
      <c r="H177" s="232">
        <v>1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45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155</v>
      </c>
      <c r="AT177" s="240" t="s">
        <v>151</v>
      </c>
      <c r="AU177" s="240" t="s">
        <v>90</v>
      </c>
      <c r="AY177" s="18" t="s">
        <v>148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88</v>
      </c>
      <c r="BK177" s="241">
        <f>ROUND(I177*H177,2)</f>
        <v>0</v>
      </c>
      <c r="BL177" s="18" t="s">
        <v>155</v>
      </c>
      <c r="BM177" s="240" t="s">
        <v>667</v>
      </c>
    </row>
    <row r="178" s="2" customFormat="1" ht="16.5" customHeight="1">
      <c r="A178" s="39"/>
      <c r="B178" s="40"/>
      <c r="C178" s="228" t="s">
        <v>445</v>
      </c>
      <c r="D178" s="228" t="s">
        <v>151</v>
      </c>
      <c r="E178" s="229" t="s">
        <v>813</v>
      </c>
      <c r="F178" s="230" t="s">
        <v>814</v>
      </c>
      <c r="G178" s="231" t="s">
        <v>782</v>
      </c>
      <c r="H178" s="232">
        <v>2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45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155</v>
      </c>
      <c r="AT178" s="240" t="s">
        <v>151</v>
      </c>
      <c r="AU178" s="240" t="s">
        <v>90</v>
      </c>
      <c r="AY178" s="18" t="s">
        <v>148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88</v>
      </c>
      <c r="BK178" s="241">
        <f>ROUND(I178*H178,2)</f>
        <v>0</v>
      </c>
      <c r="BL178" s="18" t="s">
        <v>155</v>
      </c>
      <c r="BM178" s="240" t="s">
        <v>686</v>
      </c>
    </row>
    <row r="179" s="2" customFormat="1" ht="16.5" customHeight="1">
      <c r="A179" s="39"/>
      <c r="B179" s="40"/>
      <c r="C179" s="228" t="s">
        <v>450</v>
      </c>
      <c r="D179" s="228" t="s">
        <v>151</v>
      </c>
      <c r="E179" s="229" t="s">
        <v>787</v>
      </c>
      <c r="F179" s="230" t="s">
        <v>827</v>
      </c>
      <c r="G179" s="231" t="s">
        <v>782</v>
      </c>
      <c r="H179" s="232">
        <v>0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45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155</v>
      </c>
      <c r="AT179" s="240" t="s">
        <v>151</v>
      </c>
      <c r="AU179" s="240" t="s">
        <v>90</v>
      </c>
      <c r="AY179" s="18" t="s">
        <v>148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88</v>
      </c>
      <c r="BK179" s="241">
        <f>ROUND(I179*H179,2)</f>
        <v>0</v>
      </c>
      <c r="BL179" s="18" t="s">
        <v>155</v>
      </c>
      <c r="BM179" s="240" t="s">
        <v>696</v>
      </c>
    </row>
    <row r="180" s="2" customFormat="1" ht="16.5" customHeight="1">
      <c r="A180" s="39"/>
      <c r="B180" s="40"/>
      <c r="C180" s="228" t="s">
        <v>456</v>
      </c>
      <c r="D180" s="228" t="s">
        <v>151</v>
      </c>
      <c r="E180" s="229" t="s">
        <v>811</v>
      </c>
      <c r="F180" s="230" t="s">
        <v>812</v>
      </c>
      <c r="G180" s="231" t="s">
        <v>782</v>
      </c>
      <c r="H180" s="232">
        <v>4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45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155</v>
      </c>
      <c r="AT180" s="240" t="s">
        <v>151</v>
      </c>
      <c r="AU180" s="240" t="s">
        <v>90</v>
      </c>
      <c r="AY180" s="18" t="s">
        <v>148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88</v>
      </c>
      <c r="BK180" s="241">
        <f>ROUND(I180*H180,2)</f>
        <v>0</v>
      </c>
      <c r="BL180" s="18" t="s">
        <v>155</v>
      </c>
      <c r="BM180" s="240" t="s">
        <v>706</v>
      </c>
    </row>
    <row r="181" s="2" customFormat="1" ht="16.5" customHeight="1">
      <c r="A181" s="39"/>
      <c r="B181" s="40"/>
      <c r="C181" s="228" t="s">
        <v>461</v>
      </c>
      <c r="D181" s="228" t="s">
        <v>151</v>
      </c>
      <c r="E181" s="229" t="s">
        <v>815</v>
      </c>
      <c r="F181" s="230" t="s">
        <v>816</v>
      </c>
      <c r="G181" s="231" t="s">
        <v>782</v>
      </c>
      <c r="H181" s="232">
        <v>4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45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155</v>
      </c>
      <c r="AT181" s="240" t="s">
        <v>151</v>
      </c>
      <c r="AU181" s="240" t="s">
        <v>90</v>
      </c>
      <c r="AY181" s="18" t="s">
        <v>148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88</v>
      </c>
      <c r="BK181" s="241">
        <f>ROUND(I181*H181,2)</f>
        <v>0</v>
      </c>
      <c r="BL181" s="18" t="s">
        <v>155</v>
      </c>
      <c r="BM181" s="240" t="s">
        <v>717</v>
      </c>
    </row>
    <row r="182" s="2" customFormat="1" ht="16.5" customHeight="1">
      <c r="A182" s="39"/>
      <c r="B182" s="40"/>
      <c r="C182" s="228" t="s">
        <v>466</v>
      </c>
      <c r="D182" s="228" t="s">
        <v>151</v>
      </c>
      <c r="E182" s="229" t="s">
        <v>828</v>
      </c>
      <c r="F182" s="230" t="s">
        <v>829</v>
      </c>
      <c r="G182" s="231" t="s">
        <v>782</v>
      </c>
      <c r="H182" s="232">
        <v>4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45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155</v>
      </c>
      <c r="AT182" s="240" t="s">
        <v>151</v>
      </c>
      <c r="AU182" s="240" t="s">
        <v>90</v>
      </c>
      <c r="AY182" s="18" t="s">
        <v>148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88</v>
      </c>
      <c r="BK182" s="241">
        <f>ROUND(I182*H182,2)</f>
        <v>0</v>
      </c>
      <c r="BL182" s="18" t="s">
        <v>155</v>
      </c>
      <c r="BM182" s="240" t="s">
        <v>728</v>
      </c>
    </row>
    <row r="183" s="2" customFormat="1" ht="16.5" customHeight="1">
      <c r="A183" s="39"/>
      <c r="B183" s="40"/>
      <c r="C183" s="228" t="s">
        <v>471</v>
      </c>
      <c r="D183" s="228" t="s">
        <v>151</v>
      </c>
      <c r="E183" s="229" t="s">
        <v>813</v>
      </c>
      <c r="F183" s="230" t="s">
        <v>814</v>
      </c>
      <c r="G183" s="231" t="s">
        <v>782</v>
      </c>
      <c r="H183" s="232">
        <v>4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45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155</v>
      </c>
      <c r="AT183" s="240" t="s">
        <v>151</v>
      </c>
      <c r="AU183" s="240" t="s">
        <v>90</v>
      </c>
      <c r="AY183" s="18" t="s">
        <v>148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88</v>
      </c>
      <c r="BK183" s="241">
        <f>ROUND(I183*H183,2)</f>
        <v>0</v>
      </c>
      <c r="BL183" s="18" t="s">
        <v>155</v>
      </c>
      <c r="BM183" s="240" t="s">
        <v>830</v>
      </c>
    </row>
    <row r="184" s="2" customFormat="1" ht="24.15" customHeight="1">
      <c r="A184" s="39"/>
      <c r="B184" s="40"/>
      <c r="C184" s="228" t="s">
        <v>477</v>
      </c>
      <c r="D184" s="228" t="s">
        <v>151</v>
      </c>
      <c r="E184" s="229" t="s">
        <v>831</v>
      </c>
      <c r="F184" s="230" t="s">
        <v>832</v>
      </c>
      <c r="G184" s="231" t="s">
        <v>782</v>
      </c>
      <c r="H184" s="232">
        <v>2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45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155</v>
      </c>
      <c r="AT184" s="240" t="s">
        <v>151</v>
      </c>
      <c r="AU184" s="240" t="s">
        <v>90</v>
      </c>
      <c r="AY184" s="18" t="s">
        <v>148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88</v>
      </c>
      <c r="BK184" s="241">
        <f>ROUND(I184*H184,2)</f>
        <v>0</v>
      </c>
      <c r="BL184" s="18" t="s">
        <v>155</v>
      </c>
      <c r="BM184" s="240" t="s">
        <v>833</v>
      </c>
    </row>
    <row r="185" s="2" customFormat="1" ht="16.5" customHeight="1">
      <c r="A185" s="39"/>
      <c r="B185" s="40"/>
      <c r="C185" s="228" t="s">
        <v>483</v>
      </c>
      <c r="D185" s="228" t="s">
        <v>151</v>
      </c>
      <c r="E185" s="229" t="s">
        <v>834</v>
      </c>
      <c r="F185" s="230" t="s">
        <v>835</v>
      </c>
      <c r="G185" s="231" t="s">
        <v>782</v>
      </c>
      <c r="H185" s="232">
        <v>2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45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155</v>
      </c>
      <c r="AT185" s="240" t="s">
        <v>151</v>
      </c>
      <c r="AU185" s="240" t="s">
        <v>90</v>
      </c>
      <c r="AY185" s="18" t="s">
        <v>148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88</v>
      </c>
      <c r="BK185" s="241">
        <f>ROUND(I185*H185,2)</f>
        <v>0</v>
      </c>
      <c r="BL185" s="18" t="s">
        <v>155</v>
      </c>
      <c r="BM185" s="240" t="s">
        <v>836</v>
      </c>
    </row>
    <row r="186" s="2" customFormat="1" ht="16.5" customHeight="1">
      <c r="A186" s="39"/>
      <c r="B186" s="40"/>
      <c r="C186" s="228" t="s">
        <v>488</v>
      </c>
      <c r="D186" s="228" t="s">
        <v>151</v>
      </c>
      <c r="E186" s="229" t="s">
        <v>837</v>
      </c>
      <c r="F186" s="230" t="s">
        <v>838</v>
      </c>
      <c r="G186" s="231" t="s">
        <v>782</v>
      </c>
      <c r="H186" s="232">
        <v>2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45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155</v>
      </c>
      <c r="AT186" s="240" t="s">
        <v>151</v>
      </c>
      <c r="AU186" s="240" t="s">
        <v>90</v>
      </c>
      <c r="AY186" s="18" t="s">
        <v>148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88</v>
      </c>
      <c r="BK186" s="241">
        <f>ROUND(I186*H186,2)</f>
        <v>0</v>
      </c>
      <c r="BL186" s="18" t="s">
        <v>155</v>
      </c>
      <c r="BM186" s="240" t="s">
        <v>839</v>
      </c>
    </row>
    <row r="187" s="2" customFormat="1" ht="21.75" customHeight="1">
      <c r="A187" s="39"/>
      <c r="B187" s="40"/>
      <c r="C187" s="228" t="s">
        <v>493</v>
      </c>
      <c r="D187" s="228" t="s">
        <v>151</v>
      </c>
      <c r="E187" s="229" t="s">
        <v>840</v>
      </c>
      <c r="F187" s="230" t="s">
        <v>841</v>
      </c>
      <c r="G187" s="231" t="s">
        <v>782</v>
      </c>
      <c r="H187" s="232">
        <v>2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45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155</v>
      </c>
      <c r="AT187" s="240" t="s">
        <v>151</v>
      </c>
      <c r="AU187" s="240" t="s">
        <v>90</v>
      </c>
      <c r="AY187" s="18" t="s">
        <v>148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88</v>
      </c>
      <c r="BK187" s="241">
        <f>ROUND(I187*H187,2)</f>
        <v>0</v>
      </c>
      <c r="BL187" s="18" t="s">
        <v>155</v>
      </c>
      <c r="BM187" s="240" t="s">
        <v>842</v>
      </c>
    </row>
    <row r="188" s="2" customFormat="1" ht="16.5" customHeight="1">
      <c r="A188" s="39"/>
      <c r="B188" s="40"/>
      <c r="C188" s="228" t="s">
        <v>498</v>
      </c>
      <c r="D188" s="228" t="s">
        <v>151</v>
      </c>
      <c r="E188" s="229" t="s">
        <v>843</v>
      </c>
      <c r="F188" s="230" t="s">
        <v>844</v>
      </c>
      <c r="G188" s="231" t="s">
        <v>782</v>
      </c>
      <c r="H188" s="232">
        <v>2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45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155</v>
      </c>
      <c r="AT188" s="240" t="s">
        <v>151</v>
      </c>
      <c r="AU188" s="240" t="s">
        <v>90</v>
      </c>
      <c r="AY188" s="18" t="s">
        <v>148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88</v>
      </c>
      <c r="BK188" s="241">
        <f>ROUND(I188*H188,2)</f>
        <v>0</v>
      </c>
      <c r="BL188" s="18" t="s">
        <v>155</v>
      </c>
      <c r="BM188" s="240" t="s">
        <v>845</v>
      </c>
    </row>
    <row r="189" s="2" customFormat="1" ht="16.5" customHeight="1">
      <c r="A189" s="39"/>
      <c r="B189" s="40"/>
      <c r="C189" s="228" t="s">
        <v>503</v>
      </c>
      <c r="D189" s="228" t="s">
        <v>151</v>
      </c>
      <c r="E189" s="229" t="s">
        <v>846</v>
      </c>
      <c r="F189" s="230" t="s">
        <v>847</v>
      </c>
      <c r="G189" s="231" t="s">
        <v>782</v>
      </c>
      <c r="H189" s="232">
        <v>2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45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155</v>
      </c>
      <c r="AT189" s="240" t="s">
        <v>151</v>
      </c>
      <c r="AU189" s="240" t="s">
        <v>90</v>
      </c>
      <c r="AY189" s="18" t="s">
        <v>148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88</v>
      </c>
      <c r="BK189" s="241">
        <f>ROUND(I189*H189,2)</f>
        <v>0</v>
      </c>
      <c r="BL189" s="18" t="s">
        <v>155</v>
      </c>
      <c r="BM189" s="240" t="s">
        <v>848</v>
      </c>
    </row>
    <row r="190" s="2" customFormat="1" ht="16.5" customHeight="1">
      <c r="A190" s="39"/>
      <c r="B190" s="40"/>
      <c r="C190" s="228" t="s">
        <v>508</v>
      </c>
      <c r="D190" s="228" t="s">
        <v>151</v>
      </c>
      <c r="E190" s="229" t="s">
        <v>849</v>
      </c>
      <c r="F190" s="230" t="s">
        <v>850</v>
      </c>
      <c r="G190" s="231" t="s">
        <v>782</v>
      </c>
      <c r="H190" s="232">
        <v>2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45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155</v>
      </c>
      <c r="AT190" s="240" t="s">
        <v>151</v>
      </c>
      <c r="AU190" s="240" t="s">
        <v>90</v>
      </c>
      <c r="AY190" s="18" t="s">
        <v>148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88</v>
      </c>
      <c r="BK190" s="241">
        <f>ROUND(I190*H190,2)</f>
        <v>0</v>
      </c>
      <c r="BL190" s="18" t="s">
        <v>155</v>
      </c>
      <c r="BM190" s="240" t="s">
        <v>851</v>
      </c>
    </row>
    <row r="191" s="2" customFormat="1" ht="16.5" customHeight="1">
      <c r="A191" s="39"/>
      <c r="B191" s="40"/>
      <c r="C191" s="228" t="s">
        <v>512</v>
      </c>
      <c r="D191" s="228" t="s">
        <v>151</v>
      </c>
      <c r="E191" s="229" t="s">
        <v>852</v>
      </c>
      <c r="F191" s="230" t="s">
        <v>853</v>
      </c>
      <c r="G191" s="231" t="s">
        <v>782</v>
      </c>
      <c r="H191" s="232">
        <v>2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45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155</v>
      </c>
      <c r="AT191" s="240" t="s">
        <v>151</v>
      </c>
      <c r="AU191" s="240" t="s">
        <v>90</v>
      </c>
      <c r="AY191" s="18" t="s">
        <v>148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88</v>
      </c>
      <c r="BK191" s="241">
        <f>ROUND(I191*H191,2)</f>
        <v>0</v>
      </c>
      <c r="BL191" s="18" t="s">
        <v>155</v>
      </c>
      <c r="BM191" s="240" t="s">
        <v>854</v>
      </c>
    </row>
    <row r="192" s="2" customFormat="1" ht="24.15" customHeight="1">
      <c r="A192" s="39"/>
      <c r="B192" s="40"/>
      <c r="C192" s="228" t="s">
        <v>517</v>
      </c>
      <c r="D192" s="228" t="s">
        <v>151</v>
      </c>
      <c r="E192" s="229" t="s">
        <v>855</v>
      </c>
      <c r="F192" s="230" t="s">
        <v>856</v>
      </c>
      <c r="G192" s="231" t="s">
        <v>782</v>
      </c>
      <c r="H192" s="232">
        <v>2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45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155</v>
      </c>
      <c r="AT192" s="240" t="s">
        <v>151</v>
      </c>
      <c r="AU192" s="240" t="s">
        <v>90</v>
      </c>
      <c r="AY192" s="18" t="s">
        <v>148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88</v>
      </c>
      <c r="BK192" s="241">
        <f>ROUND(I192*H192,2)</f>
        <v>0</v>
      </c>
      <c r="BL192" s="18" t="s">
        <v>155</v>
      </c>
      <c r="BM192" s="240" t="s">
        <v>857</v>
      </c>
    </row>
    <row r="193" s="2" customFormat="1" ht="16.5" customHeight="1">
      <c r="A193" s="39"/>
      <c r="B193" s="40"/>
      <c r="C193" s="228" t="s">
        <v>522</v>
      </c>
      <c r="D193" s="228" t="s">
        <v>151</v>
      </c>
      <c r="E193" s="229" t="s">
        <v>843</v>
      </c>
      <c r="F193" s="230" t="s">
        <v>844</v>
      </c>
      <c r="G193" s="231" t="s">
        <v>782</v>
      </c>
      <c r="H193" s="232">
        <v>2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45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155</v>
      </c>
      <c r="AT193" s="240" t="s">
        <v>151</v>
      </c>
      <c r="AU193" s="240" t="s">
        <v>90</v>
      </c>
      <c r="AY193" s="18" t="s">
        <v>148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88</v>
      </c>
      <c r="BK193" s="241">
        <f>ROUND(I193*H193,2)</f>
        <v>0</v>
      </c>
      <c r="BL193" s="18" t="s">
        <v>155</v>
      </c>
      <c r="BM193" s="240" t="s">
        <v>858</v>
      </c>
    </row>
    <row r="194" s="2" customFormat="1" ht="16.5" customHeight="1">
      <c r="A194" s="39"/>
      <c r="B194" s="40"/>
      <c r="C194" s="228" t="s">
        <v>527</v>
      </c>
      <c r="D194" s="228" t="s">
        <v>151</v>
      </c>
      <c r="E194" s="229" t="s">
        <v>859</v>
      </c>
      <c r="F194" s="230" t="s">
        <v>860</v>
      </c>
      <c r="G194" s="231" t="s">
        <v>782</v>
      </c>
      <c r="H194" s="232">
        <v>2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45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155</v>
      </c>
      <c r="AT194" s="240" t="s">
        <v>151</v>
      </c>
      <c r="AU194" s="240" t="s">
        <v>90</v>
      </c>
      <c r="AY194" s="18" t="s">
        <v>148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88</v>
      </c>
      <c r="BK194" s="241">
        <f>ROUND(I194*H194,2)</f>
        <v>0</v>
      </c>
      <c r="BL194" s="18" t="s">
        <v>155</v>
      </c>
      <c r="BM194" s="240" t="s">
        <v>861</v>
      </c>
    </row>
    <row r="195" s="2" customFormat="1" ht="16.5" customHeight="1">
      <c r="A195" s="39"/>
      <c r="B195" s="40"/>
      <c r="C195" s="228" t="s">
        <v>532</v>
      </c>
      <c r="D195" s="228" t="s">
        <v>151</v>
      </c>
      <c r="E195" s="229" t="s">
        <v>862</v>
      </c>
      <c r="F195" s="230" t="s">
        <v>863</v>
      </c>
      <c r="G195" s="231" t="s">
        <v>782</v>
      </c>
      <c r="H195" s="232">
        <v>2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45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155</v>
      </c>
      <c r="AT195" s="240" t="s">
        <v>151</v>
      </c>
      <c r="AU195" s="240" t="s">
        <v>90</v>
      </c>
      <c r="AY195" s="18" t="s">
        <v>148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88</v>
      </c>
      <c r="BK195" s="241">
        <f>ROUND(I195*H195,2)</f>
        <v>0</v>
      </c>
      <c r="BL195" s="18" t="s">
        <v>155</v>
      </c>
      <c r="BM195" s="240" t="s">
        <v>864</v>
      </c>
    </row>
    <row r="196" s="2" customFormat="1" ht="21.75" customHeight="1">
      <c r="A196" s="39"/>
      <c r="B196" s="40"/>
      <c r="C196" s="228" t="s">
        <v>537</v>
      </c>
      <c r="D196" s="228" t="s">
        <v>151</v>
      </c>
      <c r="E196" s="229" t="s">
        <v>865</v>
      </c>
      <c r="F196" s="230" t="s">
        <v>866</v>
      </c>
      <c r="G196" s="231" t="s">
        <v>782</v>
      </c>
      <c r="H196" s="232">
        <v>2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45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155</v>
      </c>
      <c r="AT196" s="240" t="s">
        <v>151</v>
      </c>
      <c r="AU196" s="240" t="s">
        <v>90</v>
      </c>
      <c r="AY196" s="18" t="s">
        <v>148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88</v>
      </c>
      <c r="BK196" s="241">
        <f>ROUND(I196*H196,2)</f>
        <v>0</v>
      </c>
      <c r="BL196" s="18" t="s">
        <v>155</v>
      </c>
      <c r="BM196" s="240" t="s">
        <v>867</v>
      </c>
    </row>
    <row r="197" s="2" customFormat="1" ht="16.5" customHeight="1">
      <c r="A197" s="39"/>
      <c r="B197" s="40"/>
      <c r="C197" s="228" t="s">
        <v>542</v>
      </c>
      <c r="D197" s="228" t="s">
        <v>151</v>
      </c>
      <c r="E197" s="229" t="s">
        <v>868</v>
      </c>
      <c r="F197" s="230" t="s">
        <v>869</v>
      </c>
      <c r="G197" s="231" t="s">
        <v>782</v>
      </c>
      <c r="H197" s="232">
        <v>2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45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155</v>
      </c>
      <c r="AT197" s="240" t="s">
        <v>151</v>
      </c>
      <c r="AU197" s="240" t="s">
        <v>90</v>
      </c>
      <c r="AY197" s="18" t="s">
        <v>148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88</v>
      </c>
      <c r="BK197" s="241">
        <f>ROUND(I197*H197,2)</f>
        <v>0</v>
      </c>
      <c r="BL197" s="18" t="s">
        <v>155</v>
      </c>
      <c r="BM197" s="240" t="s">
        <v>870</v>
      </c>
    </row>
    <row r="198" s="2" customFormat="1" ht="16.5" customHeight="1">
      <c r="A198" s="39"/>
      <c r="B198" s="40"/>
      <c r="C198" s="228" t="s">
        <v>547</v>
      </c>
      <c r="D198" s="228" t="s">
        <v>151</v>
      </c>
      <c r="E198" s="229" t="s">
        <v>871</v>
      </c>
      <c r="F198" s="230" t="s">
        <v>872</v>
      </c>
      <c r="G198" s="231" t="s">
        <v>782</v>
      </c>
      <c r="H198" s="232">
        <v>2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45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155</v>
      </c>
      <c r="AT198" s="240" t="s">
        <v>151</v>
      </c>
      <c r="AU198" s="240" t="s">
        <v>90</v>
      </c>
      <c r="AY198" s="18" t="s">
        <v>148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88</v>
      </c>
      <c r="BK198" s="241">
        <f>ROUND(I198*H198,2)</f>
        <v>0</v>
      </c>
      <c r="BL198" s="18" t="s">
        <v>155</v>
      </c>
      <c r="BM198" s="240" t="s">
        <v>873</v>
      </c>
    </row>
    <row r="199" s="2" customFormat="1" ht="21.75" customHeight="1">
      <c r="A199" s="39"/>
      <c r="B199" s="40"/>
      <c r="C199" s="228" t="s">
        <v>552</v>
      </c>
      <c r="D199" s="228" t="s">
        <v>151</v>
      </c>
      <c r="E199" s="229" t="s">
        <v>874</v>
      </c>
      <c r="F199" s="230" t="s">
        <v>875</v>
      </c>
      <c r="G199" s="231" t="s">
        <v>154</v>
      </c>
      <c r="H199" s="232">
        <v>3.8999999999999999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45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155</v>
      </c>
      <c r="AT199" s="240" t="s">
        <v>151</v>
      </c>
      <c r="AU199" s="240" t="s">
        <v>90</v>
      </c>
      <c r="AY199" s="18" t="s">
        <v>148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88</v>
      </c>
      <c r="BK199" s="241">
        <f>ROUND(I199*H199,2)</f>
        <v>0</v>
      </c>
      <c r="BL199" s="18" t="s">
        <v>155</v>
      </c>
      <c r="BM199" s="240" t="s">
        <v>876</v>
      </c>
    </row>
    <row r="200" s="12" customFormat="1" ht="22.8" customHeight="1">
      <c r="A200" s="12"/>
      <c r="B200" s="212"/>
      <c r="C200" s="213"/>
      <c r="D200" s="214" t="s">
        <v>79</v>
      </c>
      <c r="E200" s="226" t="s">
        <v>877</v>
      </c>
      <c r="F200" s="226" t="s">
        <v>878</v>
      </c>
      <c r="G200" s="213"/>
      <c r="H200" s="213"/>
      <c r="I200" s="216"/>
      <c r="J200" s="227">
        <f>BK200</f>
        <v>0</v>
      </c>
      <c r="K200" s="213"/>
      <c r="L200" s="218"/>
      <c r="M200" s="219"/>
      <c r="N200" s="220"/>
      <c r="O200" s="220"/>
      <c r="P200" s="221">
        <f>SUM(P201:P209)</f>
        <v>0</v>
      </c>
      <c r="Q200" s="220"/>
      <c r="R200" s="221">
        <f>SUM(R201:R209)</f>
        <v>0</v>
      </c>
      <c r="S200" s="220"/>
      <c r="T200" s="222">
        <f>SUM(T201:T209)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3" t="s">
        <v>88</v>
      </c>
      <c r="AT200" s="224" t="s">
        <v>79</v>
      </c>
      <c r="AU200" s="224" t="s">
        <v>88</v>
      </c>
      <c r="AY200" s="223" t="s">
        <v>148</v>
      </c>
      <c r="BK200" s="225">
        <f>SUM(BK201:BK209)</f>
        <v>0</v>
      </c>
    </row>
    <row r="201" s="2" customFormat="1" ht="16.5" customHeight="1">
      <c r="A201" s="39"/>
      <c r="B201" s="40"/>
      <c r="C201" s="228" t="s">
        <v>558</v>
      </c>
      <c r="D201" s="228" t="s">
        <v>151</v>
      </c>
      <c r="E201" s="229" t="s">
        <v>879</v>
      </c>
      <c r="F201" s="230" t="s">
        <v>880</v>
      </c>
      <c r="G201" s="231" t="s">
        <v>299</v>
      </c>
      <c r="H201" s="232">
        <v>19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45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155</v>
      </c>
      <c r="AT201" s="240" t="s">
        <v>151</v>
      </c>
      <c r="AU201" s="240" t="s">
        <v>90</v>
      </c>
      <c r="AY201" s="18" t="s">
        <v>148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88</v>
      </c>
      <c r="BK201" s="241">
        <f>ROUND(I201*H201,2)</f>
        <v>0</v>
      </c>
      <c r="BL201" s="18" t="s">
        <v>155</v>
      </c>
      <c r="BM201" s="240" t="s">
        <v>881</v>
      </c>
    </row>
    <row r="202" s="2" customFormat="1" ht="16.5" customHeight="1">
      <c r="A202" s="39"/>
      <c r="B202" s="40"/>
      <c r="C202" s="228" t="s">
        <v>562</v>
      </c>
      <c r="D202" s="228" t="s">
        <v>151</v>
      </c>
      <c r="E202" s="229" t="s">
        <v>882</v>
      </c>
      <c r="F202" s="230" t="s">
        <v>883</v>
      </c>
      <c r="G202" s="231" t="s">
        <v>299</v>
      </c>
      <c r="H202" s="232">
        <v>28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45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155</v>
      </c>
      <c r="AT202" s="240" t="s">
        <v>151</v>
      </c>
      <c r="AU202" s="240" t="s">
        <v>90</v>
      </c>
      <c r="AY202" s="18" t="s">
        <v>148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88</v>
      </c>
      <c r="BK202" s="241">
        <f>ROUND(I202*H202,2)</f>
        <v>0</v>
      </c>
      <c r="BL202" s="18" t="s">
        <v>155</v>
      </c>
      <c r="BM202" s="240" t="s">
        <v>884</v>
      </c>
    </row>
    <row r="203" s="2" customFormat="1" ht="16.5" customHeight="1">
      <c r="A203" s="39"/>
      <c r="B203" s="40"/>
      <c r="C203" s="228" t="s">
        <v>566</v>
      </c>
      <c r="D203" s="228" t="s">
        <v>151</v>
      </c>
      <c r="E203" s="229" t="s">
        <v>885</v>
      </c>
      <c r="F203" s="230" t="s">
        <v>886</v>
      </c>
      <c r="G203" s="231" t="s">
        <v>299</v>
      </c>
      <c r="H203" s="232">
        <v>27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45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155</v>
      </c>
      <c r="AT203" s="240" t="s">
        <v>151</v>
      </c>
      <c r="AU203" s="240" t="s">
        <v>90</v>
      </c>
      <c r="AY203" s="18" t="s">
        <v>148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88</v>
      </c>
      <c r="BK203" s="241">
        <f>ROUND(I203*H203,2)</f>
        <v>0</v>
      </c>
      <c r="BL203" s="18" t="s">
        <v>155</v>
      </c>
      <c r="BM203" s="240" t="s">
        <v>887</v>
      </c>
    </row>
    <row r="204" s="2" customFormat="1" ht="16.5" customHeight="1">
      <c r="A204" s="39"/>
      <c r="B204" s="40"/>
      <c r="C204" s="228" t="s">
        <v>570</v>
      </c>
      <c r="D204" s="228" t="s">
        <v>151</v>
      </c>
      <c r="E204" s="229" t="s">
        <v>888</v>
      </c>
      <c r="F204" s="230" t="s">
        <v>889</v>
      </c>
      <c r="G204" s="231" t="s">
        <v>299</v>
      </c>
      <c r="H204" s="232">
        <v>4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45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155</v>
      </c>
      <c r="AT204" s="240" t="s">
        <v>151</v>
      </c>
      <c r="AU204" s="240" t="s">
        <v>90</v>
      </c>
      <c r="AY204" s="18" t="s">
        <v>148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88</v>
      </c>
      <c r="BK204" s="241">
        <f>ROUND(I204*H204,2)</f>
        <v>0</v>
      </c>
      <c r="BL204" s="18" t="s">
        <v>155</v>
      </c>
      <c r="BM204" s="240" t="s">
        <v>890</v>
      </c>
    </row>
    <row r="205" s="2" customFormat="1" ht="16.5" customHeight="1">
      <c r="A205" s="39"/>
      <c r="B205" s="40"/>
      <c r="C205" s="228" t="s">
        <v>575</v>
      </c>
      <c r="D205" s="228" t="s">
        <v>151</v>
      </c>
      <c r="E205" s="229" t="s">
        <v>891</v>
      </c>
      <c r="F205" s="230" t="s">
        <v>892</v>
      </c>
      <c r="G205" s="231" t="s">
        <v>299</v>
      </c>
      <c r="H205" s="232">
        <v>12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45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155</v>
      </c>
      <c r="AT205" s="240" t="s">
        <v>151</v>
      </c>
      <c r="AU205" s="240" t="s">
        <v>90</v>
      </c>
      <c r="AY205" s="18" t="s">
        <v>148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88</v>
      </c>
      <c r="BK205" s="241">
        <f>ROUND(I205*H205,2)</f>
        <v>0</v>
      </c>
      <c r="BL205" s="18" t="s">
        <v>155</v>
      </c>
      <c r="BM205" s="240" t="s">
        <v>893</v>
      </c>
    </row>
    <row r="206" s="2" customFormat="1" ht="24.15" customHeight="1">
      <c r="A206" s="39"/>
      <c r="B206" s="40"/>
      <c r="C206" s="228" t="s">
        <v>579</v>
      </c>
      <c r="D206" s="228" t="s">
        <v>151</v>
      </c>
      <c r="E206" s="229" t="s">
        <v>894</v>
      </c>
      <c r="F206" s="230" t="s">
        <v>895</v>
      </c>
      <c r="G206" s="231" t="s">
        <v>782</v>
      </c>
      <c r="H206" s="232">
        <v>2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45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155</v>
      </c>
      <c r="AT206" s="240" t="s">
        <v>151</v>
      </c>
      <c r="AU206" s="240" t="s">
        <v>90</v>
      </c>
      <c r="AY206" s="18" t="s">
        <v>148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88</v>
      </c>
      <c r="BK206" s="241">
        <f>ROUND(I206*H206,2)</f>
        <v>0</v>
      </c>
      <c r="BL206" s="18" t="s">
        <v>155</v>
      </c>
      <c r="BM206" s="240" t="s">
        <v>896</v>
      </c>
    </row>
    <row r="207" s="2" customFormat="1" ht="16.5" customHeight="1">
      <c r="A207" s="39"/>
      <c r="B207" s="40"/>
      <c r="C207" s="228" t="s">
        <v>584</v>
      </c>
      <c r="D207" s="228" t="s">
        <v>151</v>
      </c>
      <c r="E207" s="229" t="s">
        <v>897</v>
      </c>
      <c r="F207" s="230" t="s">
        <v>898</v>
      </c>
      <c r="G207" s="231" t="s">
        <v>782</v>
      </c>
      <c r="H207" s="232">
        <v>3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45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155</v>
      </c>
      <c r="AT207" s="240" t="s">
        <v>151</v>
      </c>
      <c r="AU207" s="240" t="s">
        <v>90</v>
      </c>
      <c r="AY207" s="18" t="s">
        <v>148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88</v>
      </c>
      <c r="BK207" s="241">
        <f>ROUND(I207*H207,2)</f>
        <v>0</v>
      </c>
      <c r="BL207" s="18" t="s">
        <v>155</v>
      </c>
      <c r="BM207" s="240" t="s">
        <v>899</v>
      </c>
    </row>
    <row r="208" s="2" customFormat="1" ht="24.15" customHeight="1">
      <c r="A208" s="39"/>
      <c r="B208" s="40"/>
      <c r="C208" s="228" t="s">
        <v>589</v>
      </c>
      <c r="D208" s="228" t="s">
        <v>151</v>
      </c>
      <c r="E208" s="229" t="s">
        <v>900</v>
      </c>
      <c r="F208" s="230" t="s">
        <v>901</v>
      </c>
      <c r="G208" s="231" t="s">
        <v>782</v>
      </c>
      <c r="H208" s="232">
        <v>3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45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155</v>
      </c>
      <c r="AT208" s="240" t="s">
        <v>151</v>
      </c>
      <c r="AU208" s="240" t="s">
        <v>90</v>
      </c>
      <c r="AY208" s="18" t="s">
        <v>148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88</v>
      </c>
      <c r="BK208" s="241">
        <f>ROUND(I208*H208,2)</f>
        <v>0</v>
      </c>
      <c r="BL208" s="18" t="s">
        <v>155</v>
      </c>
      <c r="BM208" s="240" t="s">
        <v>902</v>
      </c>
    </row>
    <row r="209" s="2" customFormat="1" ht="16.5" customHeight="1">
      <c r="A209" s="39"/>
      <c r="B209" s="40"/>
      <c r="C209" s="228" t="s">
        <v>595</v>
      </c>
      <c r="D209" s="228" t="s">
        <v>151</v>
      </c>
      <c r="E209" s="229" t="s">
        <v>903</v>
      </c>
      <c r="F209" s="230" t="s">
        <v>904</v>
      </c>
      <c r="G209" s="231" t="s">
        <v>782</v>
      </c>
      <c r="H209" s="232">
        <v>4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45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155</v>
      </c>
      <c r="AT209" s="240" t="s">
        <v>151</v>
      </c>
      <c r="AU209" s="240" t="s">
        <v>90</v>
      </c>
      <c r="AY209" s="18" t="s">
        <v>148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88</v>
      </c>
      <c r="BK209" s="241">
        <f>ROUND(I209*H209,2)</f>
        <v>0</v>
      </c>
      <c r="BL209" s="18" t="s">
        <v>155</v>
      </c>
      <c r="BM209" s="240" t="s">
        <v>905</v>
      </c>
    </row>
    <row r="210" s="12" customFormat="1" ht="22.8" customHeight="1">
      <c r="A210" s="12"/>
      <c r="B210" s="212"/>
      <c r="C210" s="213"/>
      <c r="D210" s="214" t="s">
        <v>79</v>
      </c>
      <c r="E210" s="226" t="s">
        <v>906</v>
      </c>
      <c r="F210" s="226" t="s">
        <v>907</v>
      </c>
      <c r="G210" s="213"/>
      <c r="H210" s="213"/>
      <c r="I210" s="216"/>
      <c r="J210" s="227">
        <f>BK210</f>
        <v>0</v>
      </c>
      <c r="K210" s="213"/>
      <c r="L210" s="218"/>
      <c r="M210" s="219"/>
      <c r="N210" s="220"/>
      <c r="O210" s="220"/>
      <c r="P210" s="221">
        <f>SUM(P211:P212)</f>
        <v>0</v>
      </c>
      <c r="Q210" s="220"/>
      <c r="R210" s="221">
        <f>SUM(R211:R212)</f>
        <v>0.27000000000000002</v>
      </c>
      <c r="S210" s="220"/>
      <c r="T210" s="222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3" t="s">
        <v>88</v>
      </c>
      <c r="AT210" s="224" t="s">
        <v>79</v>
      </c>
      <c r="AU210" s="224" t="s">
        <v>88</v>
      </c>
      <c r="AY210" s="223" t="s">
        <v>148</v>
      </c>
      <c r="BK210" s="225">
        <f>SUM(BK211:BK212)</f>
        <v>0</v>
      </c>
    </row>
    <row r="211" s="2" customFormat="1" ht="21.75" customHeight="1">
      <c r="A211" s="39"/>
      <c r="B211" s="40"/>
      <c r="C211" s="228" t="s">
        <v>601</v>
      </c>
      <c r="D211" s="228" t="s">
        <v>151</v>
      </c>
      <c r="E211" s="229" t="s">
        <v>908</v>
      </c>
      <c r="F211" s="230" t="s">
        <v>909</v>
      </c>
      <c r="G211" s="231" t="s">
        <v>910</v>
      </c>
      <c r="H211" s="232">
        <v>40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45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155</v>
      </c>
      <c r="AT211" s="240" t="s">
        <v>151</v>
      </c>
      <c r="AU211" s="240" t="s">
        <v>90</v>
      </c>
      <c r="AY211" s="18" t="s">
        <v>148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88</v>
      </c>
      <c r="BK211" s="241">
        <f>ROUND(I211*H211,2)</f>
        <v>0</v>
      </c>
      <c r="BL211" s="18" t="s">
        <v>155</v>
      </c>
      <c r="BM211" s="240" t="s">
        <v>911</v>
      </c>
    </row>
    <row r="212" s="2" customFormat="1" ht="24.15" customHeight="1">
      <c r="A212" s="39"/>
      <c r="B212" s="40"/>
      <c r="C212" s="228" t="s">
        <v>605</v>
      </c>
      <c r="D212" s="228" t="s">
        <v>151</v>
      </c>
      <c r="E212" s="229" t="s">
        <v>912</v>
      </c>
      <c r="F212" s="230" t="s">
        <v>913</v>
      </c>
      <c r="G212" s="231" t="s">
        <v>910</v>
      </c>
      <c r="H212" s="232">
        <v>40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45</v>
      </c>
      <c r="O212" s="92"/>
      <c r="P212" s="238">
        <f>O212*H212</f>
        <v>0</v>
      </c>
      <c r="Q212" s="238">
        <v>0.0067499999999999999</v>
      </c>
      <c r="R212" s="238">
        <f>Q212*H212</f>
        <v>0.27000000000000002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155</v>
      </c>
      <c r="AT212" s="240" t="s">
        <v>151</v>
      </c>
      <c r="AU212" s="240" t="s">
        <v>90</v>
      </c>
      <c r="AY212" s="18" t="s">
        <v>148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88</v>
      </c>
      <c r="BK212" s="241">
        <f>ROUND(I212*H212,2)</f>
        <v>0</v>
      </c>
      <c r="BL212" s="18" t="s">
        <v>155</v>
      </c>
      <c r="BM212" s="240" t="s">
        <v>914</v>
      </c>
    </row>
    <row r="213" s="12" customFormat="1" ht="22.8" customHeight="1">
      <c r="A213" s="12"/>
      <c r="B213" s="212"/>
      <c r="C213" s="213"/>
      <c r="D213" s="214" t="s">
        <v>79</v>
      </c>
      <c r="E213" s="226" t="s">
        <v>915</v>
      </c>
      <c r="F213" s="226" t="s">
        <v>916</v>
      </c>
      <c r="G213" s="213"/>
      <c r="H213" s="213"/>
      <c r="I213" s="216"/>
      <c r="J213" s="227">
        <f>BK213</f>
        <v>0</v>
      </c>
      <c r="K213" s="213"/>
      <c r="L213" s="218"/>
      <c r="M213" s="219"/>
      <c r="N213" s="220"/>
      <c r="O213" s="220"/>
      <c r="P213" s="221">
        <f>SUM(P214:P235)</f>
        <v>0</v>
      </c>
      <c r="Q213" s="220"/>
      <c r="R213" s="221">
        <f>SUM(R214:R235)</f>
        <v>0</v>
      </c>
      <c r="S213" s="220"/>
      <c r="T213" s="222">
        <f>SUM(T214:T235)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3" t="s">
        <v>155</v>
      </c>
      <c r="AT213" s="224" t="s">
        <v>79</v>
      </c>
      <c r="AU213" s="224" t="s">
        <v>88</v>
      </c>
      <c r="AY213" s="223" t="s">
        <v>148</v>
      </c>
      <c r="BK213" s="225">
        <f>SUM(BK214:BK235)</f>
        <v>0</v>
      </c>
    </row>
    <row r="214" s="2" customFormat="1" ht="21.75" customHeight="1">
      <c r="A214" s="39"/>
      <c r="B214" s="40"/>
      <c r="C214" s="228" t="s">
        <v>610</v>
      </c>
      <c r="D214" s="228" t="s">
        <v>151</v>
      </c>
      <c r="E214" s="229" t="s">
        <v>917</v>
      </c>
      <c r="F214" s="230" t="s">
        <v>918</v>
      </c>
      <c r="G214" s="231" t="s">
        <v>782</v>
      </c>
      <c r="H214" s="232">
        <v>2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45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919</v>
      </c>
      <c r="AT214" s="240" t="s">
        <v>151</v>
      </c>
      <c r="AU214" s="240" t="s">
        <v>90</v>
      </c>
      <c r="AY214" s="18" t="s">
        <v>148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88</v>
      </c>
      <c r="BK214" s="241">
        <f>ROUND(I214*H214,2)</f>
        <v>0</v>
      </c>
      <c r="BL214" s="18" t="s">
        <v>919</v>
      </c>
      <c r="BM214" s="240" t="s">
        <v>920</v>
      </c>
    </row>
    <row r="215" s="2" customFormat="1" ht="21.75" customHeight="1">
      <c r="A215" s="39"/>
      <c r="B215" s="40"/>
      <c r="C215" s="228" t="s">
        <v>616</v>
      </c>
      <c r="D215" s="228" t="s">
        <v>151</v>
      </c>
      <c r="E215" s="229" t="s">
        <v>921</v>
      </c>
      <c r="F215" s="230" t="s">
        <v>922</v>
      </c>
      <c r="G215" s="231" t="s">
        <v>782</v>
      </c>
      <c r="H215" s="232">
        <v>2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45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919</v>
      </c>
      <c r="AT215" s="240" t="s">
        <v>151</v>
      </c>
      <c r="AU215" s="240" t="s">
        <v>90</v>
      </c>
      <c r="AY215" s="18" t="s">
        <v>148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88</v>
      </c>
      <c r="BK215" s="241">
        <f>ROUND(I215*H215,2)</f>
        <v>0</v>
      </c>
      <c r="BL215" s="18" t="s">
        <v>919</v>
      </c>
      <c r="BM215" s="240" t="s">
        <v>923</v>
      </c>
    </row>
    <row r="216" s="2" customFormat="1" ht="21.75" customHeight="1">
      <c r="A216" s="39"/>
      <c r="B216" s="40"/>
      <c r="C216" s="228" t="s">
        <v>620</v>
      </c>
      <c r="D216" s="228" t="s">
        <v>151</v>
      </c>
      <c r="E216" s="229" t="s">
        <v>924</v>
      </c>
      <c r="F216" s="230" t="s">
        <v>925</v>
      </c>
      <c r="G216" s="231" t="s">
        <v>782</v>
      </c>
      <c r="H216" s="232">
        <v>11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45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919</v>
      </c>
      <c r="AT216" s="240" t="s">
        <v>151</v>
      </c>
      <c r="AU216" s="240" t="s">
        <v>90</v>
      </c>
      <c r="AY216" s="18" t="s">
        <v>148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88</v>
      </c>
      <c r="BK216" s="241">
        <f>ROUND(I216*H216,2)</f>
        <v>0</v>
      </c>
      <c r="BL216" s="18" t="s">
        <v>919</v>
      </c>
      <c r="BM216" s="240" t="s">
        <v>926</v>
      </c>
    </row>
    <row r="217" s="2" customFormat="1" ht="21.75" customHeight="1">
      <c r="A217" s="39"/>
      <c r="B217" s="40"/>
      <c r="C217" s="228" t="s">
        <v>627</v>
      </c>
      <c r="D217" s="228" t="s">
        <v>151</v>
      </c>
      <c r="E217" s="229" t="s">
        <v>927</v>
      </c>
      <c r="F217" s="230" t="s">
        <v>928</v>
      </c>
      <c r="G217" s="231" t="s">
        <v>782</v>
      </c>
      <c r="H217" s="232">
        <v>2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45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919</v>
      </c>
      <c r="AT217" s="240" t="s">
        <v>151</v>
      </c>
      <c r="AU217" s="240" t="s">
        <v>90</v>
      </c>
      <c r="AY217" s="18" t="s">
        <v>148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88</v>
      </c>
      <c r="BK217" s="241">
        <f>ROUND(I217*H217,2)</f>
        <v>0</v>
      </c>
      <c r="BL217" s="18" t="s">
        <v>919</v>
      </c>
      <c r="BM217" s="240" t="s">
        <v>929</v>
      </c>
    </row>
    <row r="218" s="2" customFormat="1" ht="21.75" customHeight="1">
      <c r="A218" s="39"/>
      <c r="B218" s="40"/>
      <c r="C218" s="228" t="s">
        <v>631</v>
      </c>
      <c r="D218" s="228" t="s">
        <v>151</v>
      </c>
      <c r="E218" s="229" t="s">
        <v>930</v>
      </c>
      <c r="F218" s="230" t="s">
        <v>931</v>
      </c>
      <c r="G218" s="231" t="s">
        <v>782</v>
      </c>
      <c r="H218" s="232">
        <v>1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45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919</v>
      </c>
      <c r="AT218" s="240" t="s">
        <v>151</v>
      </c>
      <c r="AU218" s="240" t="s">
        <v>90</v>
      </c>
      <c r="AY218" s="18" t="s">
        <v>148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88</v>
      </c>
      <c r="BK218" s="241">
        <f>ROUND(I218*H218,2)</f>
        <v>0</v>
      </c>
      <c r="BL218" s="18" t="s">
        <v>919</v>
      </c>
      <c r="BM218" s="240" t="s">
        <v>932</v>
      </c>
    </row>
    <row r="219" s="2" customFormat="1" ht="24.15" customHeight="1">
      <c r="A219" s="39"/>
      <c r="B219" s="40"/>
      <c r="C219" s="228" t="s">
        <v>635</v>
      </c>
      <c r="D219" s="228" t="s">
        <v>151</v>
      </c>
      <c r="E219" s="229" t="s">
        <v>933</v>
      </c>
      <c r="F219" s="230" t="s">
        <v>934</v>
      </c>
      <c r="G219" s="231" t="s">
        <v>782</v>
      </c>
      <c r="H219" s="232">
        <v>6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45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919</v>
      </c>
      <c r="AT219" s="240" t="s">
        <v>151</v>
      </c>
      <c r="AU219" s="240" t="s">
        <v>90</v>
      </c>
      <c r="AY219" s="18" t="s">
        <v>148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88</v>
      </c>
      <c r="BK219" s="241">
        <f>ROUND(I219*H219,2)</f>
        <v>0</v>
      </c>
      <c r="BL219" s="18" t="s">
        <v>919</v>
      </c>
      <c r="BM219" s="240" t="s">
        <v>935</v>
      </c>
    </row>
    <row r="220" s="2" customFormat="1" ht="24.15" customHeight="1">
      <c r="A220" s="39"/>
      <c r="B220" s="40"/>
      <c r="C220" s="228" t="s">
        <v>639</v>
      </c>
      <c r="D220" s="228" t="s">
        <v>151</v>
      </c>
      <c r="E220" s="229" t="s">
        <v>936</v>
      </c>
      <c r="F220" s="230" t="s">
        <v>937</v>
      </c>
      <c r="G220" s="231" t="s">
        <v>299</v>
      </c>
      <c r="H220" s="232">
        <v>11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45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919</v>
      </c>
      <c r="AT220" s="240" t="s">
        <v>151</v>
      </c>
      <c r="AU220" s="240" t="s">
        <v>90</v>
      </c>
      <c r="AY220" s="18" t="s">
        <v>148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88</v>
      </c>
      <c r="BK220" s="241">
        <f>ROUND(I220*H220,2)</f>
        <v>0</v>
      </c>
      <c r="BL220" s="18" t="s">
        <v>919</v>
      </c>
      <c r="BM220" s="240" t="s">
        <v>938</v>
      </c>
    </row>
    <row r="221" s="2" customFormat="1" ht="24.15" customHeight="1">
      <c r="A221" s="39"/>
      <c r="B221" s="40"/>
      <c r="C221" s="228" t="s">
        <v>643</v>
      </c>
      <c r="D221" s="228" t="s">
        <v>151</v>
      </c>
      <c r="E221" s="229" t="s">
        <v>939</v>
      </c>
      <c r="F221" s="230" t="s">
        <v>940</v>
      </c>
      <c r="G221" s="231" t="s">
        <v>299</v>
      </c>
      <c r="H221" s="232">
        <v>5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45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919</v>
      </c>
      <c r="AT221" s="240" t="s">
        <v>151</v>
      </c>
      <c r="AU221" s="240" t="s">
        <v>90</v>
      </c>
      <c r="AY221" s="18" t="s">
        <v>148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88</v>
      </c>
      <c r="BK221" s="241">
        <f>ROUND(I221*H221,2)</f>
        <v>0</v>
      </c>
      <c r="BL221" s="18" t="s">
        <v>919</v>
      </c>
      <c r="BM221" s="240" t="s">
        <v>941</v>
      </c>
    </row>
    <row r="222" s="2" customFormat="1" ht="24.15" customHeight="1">
      <c r="A222" s="39"/>
      <c r="B222" s="40"/>
      <c r="C222" s="228" t="s">
        <v>648</v>
      </c>
      <c r="D222" s="228" t="s">
        <v>151</v>
      </c>
      <c r="E222" s="229" t="s">
        <v>942</v>
      </c>
      <c r="F222" s="230" t="s">
        <v>943</v>
      </c>
      <c r="G222" s="231" t="s">
        <v>782</v>
      </c>
      <c r="H222" s="232">
        <v>3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45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919</v>
      </c>
      <c r="AT222" s="240" t="s">
        <v>151</v>
      </c>
      <c r="AU222" s="240" t="s">
        <v>90</v>
      </c>
      <c r="AY222" s="18" t="s">
        <v>148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88</v>
      </c>
      <c r="BK222" s="241">
        <f>ROUND(I222*H222,2)</f>
        <v>0</v>
      </c>
      <c r="BL222" s="18" t="s">
        <v>919</v>
      </c>
      <c r="BM222" s="240" t="s">
        <v>944</v>
      </c>
    </row>
    <row r="223" s="2" customFormat="1" ht="24.15" customHeight="1">
      <c r="A223" s="39"/>
      <c r="B223" s="40"/>
      <c r="C223" s="228" t="s">
        <v>663</v>
      </c>
      <c r="D223" s="228" t="s">
        <v>151</v>
      </c>
      <c r="E223" s="229" t="s">
        <v>945</v>
      </c>
      <c r="F223" s="230" t="s">
        <v>946</v>
      </c>
      <c r="G223" s="231" t="s">
        <v>782</v>
      </c>
      <c r="H223" s="232">
        <v>3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45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919</v>
      </c>
      <c r="AT223" s="240" t="s">
        <v>151</v>
      </c>
      <c r="AU223" s="240" t="s">
        <v>90</v>
      </c>
      <c r="AY223" s="18" t="s">
        <v>148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88</v>
      </c>
      <c r="BK223" s="241">
        <f>ROUND(I223*H223,2)</f>
        <v>0</v>
      </c>
      <c r="BL223" s="18" t="s">
        <v>919</v>
      </c>
      <c r="BM223" s="240" t="s">
        <v>947</v>
      </c>
    </row>
    <row r="224" s="2" customFormat="1" ht="24.15" customHeight="1">
      <c r="A224" s="39"/>
      <c r="B224" s="40"/>
      <c r="C224" s="228" t="s">
        <v>667</v>
      </c>
      <c r="D224" s="228" t="s">
        <v>151</v>
      </c>
      <c r="E224" s="229" t="s">
        <v>948</v>
      </c>
      <c r="F224" s="230" t="s">
        <v>949</v>
      </c>
      <c r="G224" s="231" t="s">
        <v>299</v>
      </c>
      <c r="H224" s="232">
        <v>3.5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45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919</v>
      </c>
      <c r="AT224" s="240" t="s">
        <v>151</v>
      </c>
      <c r="AU224" s="240" t="s">
        <v>90</v>
      </c>
      <c r="AY224" s="18" t="s">
        <v>148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88</v>
      </c>
      <c r="BK224" s="241">
        <f>ROUND(I224*H224,2)</f>
        <v>0</v>
      </c>
      <c r="BL224" s="18" t="s">
        <v>919</v>
      </c>
      <c r="BM224" s="240" t="s">
        <v>950</v>
      </c>
    </row>
    <row r="225" s="2" customFormat="1" ht="16.5" customHeight="1">
      <c r="A225" s="39"/>
      <c r="B225" s="40"/>
      <c r="C225" s="228" t="s">
        <v>676</v>
      </c>
      <c r="D225" s="228" t="s">
        <v>151</v>
      </c>
      <c r="E225" s="229" t="s">
        <v>951</v>
      </c>
      <c r="F225" s="230" t="s">
        <v>952</v>
      </c>
      <c r="G225" s="231" t="s">
        <v>782</v>
      </c>
      <c r="H225" s="232">
        <v>2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45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919</v>
      </c>
      <c r="AT225" s="240" t="s">
        <v>151</v>
      </c>
      <c r="AU225" s="240" t="s">
        <v>90</v>
      </c>
      <c r="AY225" s="18" t="s">
        <v>148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88</v>
      </c>
      <c r="BK225" s="241">
        <f>ROUND(I225*H225,2)</f>
        <v>0</v>
      </c>
      <c r="BL225" s="18" t="s">
        <v>919</v>
      </c>
      <c r="BM225" s="240" t="s">
        <v>953</v>
      </c>
    </row>
    <row r="226" s="2" customFormat="1" ht="16.5" customHeight="1">
      <c r="A226" s="39"/>
      <c r="B226" s="40"/>
      <c r="C226" s="228" t="s">
        <v>686</v>
      </c>
      <c r="D226" s="228" t="s">
        <v>151</v>
      </c>
      <c r="E226" s="229" t="s">
        <v>954</v>
      </c>
      <c r="F226" s="230" t="s">
        <v>955</v>
      </c>
      <c r="G226" s="231" t="s">
        <v>782</v>
      </c>
      <c r="H226" s="232">
        <v>2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45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919</v>
      </c>
      <c r="AT226" s="240" t="s">
        <v>151</v>
      </c>
      <c r="AU226" s="240" t="s">
        <v>90</v>
      </c>
      <c r="AY226" s="18" t="s">
        <v>148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88</v>
      </c>
      <c r="BK226" s="241">
        <f>ROUND(I226*H226,2)</f>
        <v>0</v>
      </c>
      <c r="BL226" s="18" t="s">
        <v>919</v>
      </c>
      <c r="BM226" s="240" t="s">
        <v>956</v>
      </c>
    </row>
    <row r="227" s="2" customFormat="1" ht="16.5" customHeight="1">
      <c r="A227" s="39"/>
      <c r="B227" s="40"/>
      <c r="C227" s="228" t="s">
        <v>692</v>
      </c>
      <c r="D227" s="228" t="s">
        <v>151</v>
      </c>
      <c r="E227" s="229" t="s">
        <v>957</v>
      </c>
      <c r="F227" s="230" t="s">
        <v>958</v>
      </c>
      <c r="G227" s="231" t="s">
        <v>782</v>
      </c>
      <c r="H227" s="232">
        <v>11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45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919</v>
      </c>
      <c r="AT227" s="240" t="s">
        <v>151</v>
      </c>
      <c r="AU227" s="240" t="s">
        <v>90</v>
      </c>
      <c r="AY227" s="18" t="s">
        <v>148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88</v>
      </c>
      <c r="BK227" s="241">
        <f>ROUND(I227*H227,2)</f>
        <v>0</v>
      </c>
      <c r="BL227" s="18" t="s">
        <v>919</v>
      </c>
      <c r="BM227" s="240" t="s">
        <v>959</v>
      </c>
    </row>
    <row r="228" s="2" customFormat="1" ht="16.5" customHeight="1">
      <c r="A228" s="39"/>
      <c r="B228" s="40"/>
      <c r="C228" s="228" t="s">
        <v>696</v>
      </c>
      <c r="D228" s="228" t="s">
        <v>151</v>
      </c>
      <c r="E228" s="229" t="s">
        <v>960</v>
      </c>
      <c r="F228" s="230" t="s">
        <v>961</v>
      </c>
      <c r="G228" s="231" t="s">
        <v>782</v>
      </c>
      <c r="H228" s="232">
        <v>2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45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919</v>
      </c>
      <c r="AT228" s="240" t="s">
        <v>151</v>
      </c>
      <c r="AU228" s="240" t="s">
        <v>90</v>
      </c>
      <c r="AY228" s="18" t="s">
        <v>148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88</v>
      </c>
      <c r="BK228" s="241">
        <f>ROUND(I228*H228,2)</f>
        <v>0</v>
      </c>
      <c r="BL228" s="18" t="s">
        <v>919</v>
      </c>
      <c r="BM228" s="240" t="s">
        <v>962</v>
      </c>
    </row>
    <row r="229" s="2" customFormat="1" ht="16.5" customHeight="1">
      <c r="A229" s="39"/>
      <c r="B229" s="40"/>
      <c r="C229" s="228" t="s">
        <v>702</v>
      </c>
      <c r="D229" s="228" t="s">
        <v>151</v>
      </c>
      <c r="E229" s="229" t="s">
        <v>963</v>
      </c>
      <c r="F229" s="230" t="s">
        <v>964</v>
      </c>
      <c r="G229" s="231" t="s">
        <v>782</v>
      </c>
      <c r="H229" s="232">
        <v>1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45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919</v>
      </c>
      <c r="AT229" s="240" t="s">
        <v>151</v>
      </c>
      <c r="AU229" s="240" t="s">
        <v>90</v>
      </c>
      <c r="AY229" s="18" t="s">
        <v>148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88</v>
      </c>
      <c r="BK229" s="241">
        <f>ROUND(I229*H229,2)</f>
        <v>0</v>
      </c>
      <c r="BL229" s="18" t="s">
        <v>919</v>
      </c>
      <c r="BM229" s="240" t="s">
        <v>965</v>
      </c>
    </row>
    <row r="230" s="2" customFormat="1" ht="21.75" customHeight="1">
      <c r="A230" s="39"/>
      <c r="B230" s="40"/>
      <c r="C230" s="228" t="s">
        <v>706</v>
      </c>
      <c r="D230" s="228" t="s">
        <v>151</v>
      </c>
      <c r="E230" s="229" t="s">
        <v>966</v>
      </c>
      <c r="F230" s="230" t="s">
        <v>967</v>
      </c>
      <c r="G230" s="231" t="s">
        <v>782</v>
      </c>
      <c r="H230" s="232">
        <v>6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45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919</v>
      </c>
      <c r="AT230" s="240" t="s">
        <v>151</v>
      </c>
      <c r="AU230" s="240" t="s">
        <v>90</v>
      </c>
      <c r="AY230" s="18" t="s">
        <v>148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88</v>
      </c>
      <c r="BK230" s="241">
        <f>ROUND(I230*H230,2)</f>
        <v>0</v>
      </c>
      <c r="BL230" s="18" t="s">
        <v>919</v>
      </c>
      <c r="BM230" s="240" t="s">
        <v>968</v>
      </c>
    </row>
    <row r="231" s="2" customFormat="1" ht="21.75" customHeight="1">
      <c r="A231" s="39"/>
      <c r="B231" s="40"/>
      <c r="C231" s="228" t="s">
        <v>711</v>
      </c>
      <c r="D231" s="228" t="s">
        <v>151</v>
      </c>
      <c r="E231" s="229" t="s">
        <v>969</v>
      </c>
      <c r="F231" s="230" t="s">
        <v>970</v>
      </c>
      <c r="G231" s="231" t="s">
        <v>782</v>
      </c>
      <c r="H231" s="232">
        <v>12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45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919</v>
      </c>
      <c r="AT231" s="240" t="s">
        <v>151</v>
      </c>
      <c r="AU231" s="240" t="s">
        <v>90</v>
      </c>
      <c r="AY231" s="18" t="s">
        <v>148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88</v>
      </c>
      <c r="BK231" s="241">
        <f>ROUND(I231*H231,2)</f>
        <v>0</v>
      </c>
      <c r="BL231" s="18" t="s">
        <v>919</v>
      </c>
      <c r="BM231" s="240" t="s">
        <v>971</v>
      </c>
    </row>
    <row r="232" s="2" customFormat="1" ht="16.5" customHeight="1">
      <c r="A232" s="39"/>
      <c r="B232" s="40"/>
      <c r="C232" s="228" t="s">
        <v>717</v>
      </c>
      <c r="D232" s="228" t="s">
        <v>151</v>
      </c>
      <c r="E232" s="229" t="s">
        <v>972</v>
      </c>
      <c r="F232" s="230" t="s">
        <v>973</v>
      </c>
      <c r="G232" s="231" t="s">
        <v>299</v>
      </c>
      <c r="H232" s="232">
        <v>226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45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919</v>
      </c>
      <c r="AT232" s="240" t="s">
        <v>151</v>
      </c>
      <c r="AU232" s="240" t="s">
        <v>90</v>
      </c>
      <c r="AY232" s="18" t="s">
        <v>148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88</v>
      </c>
      <c r="BK232" s="241">
        <f>ROUND(I232*H232,2)</f>
        <v>0</v>
      </c>
      <c r="BL232" s="18" t="s">
        <v>919</v>
      </c>
      <c r="BM232" s="240" t="s">
        <v>974</v>
      </c>
    </row>
    <row r="233" s="2" customFormat="1" ht="16.5" customHeight="1">
      <c r="A233" s="39"/>
      <c r="B233" s="40"/>
      <c r="C233" s="228" t="s">
        <v>724</v>
      </c>
      <c r="D233" s="228" t="s">
        <v>151</v>
      </c>
      <c r="E233" s="229" t="s">
        <v>975</v>
      </c>
      <c r="F233" s="230" t="s">
        <v>976</v>
      </c>
      <c r="G233" s="231" t="s">
        <v>299</v>
      </c>
      <c r="H233" s="232">
        <v>90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45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919</v>
      </c>
      <c r="AT233" s="240" t="s">
        <v>151</v>
      </c>
      <c r="AU233" s="240" t="s">
        <v>90</v>
      </c>
      <c r="AY233" s="18" t="s">
        <v>148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88</v>
      </c>
      <c r="BK233" s="241">
        <f>ROUND(I233*H233,2)</f>
        <v>0</v>
      </c>
      <c r="BL233" s="18" t="s">
        <v>919</v>
      </c>
      <c r="BM233" s="240" t="s">
        <v>977</v>
      </c>
    </row>
    <row r="234" s="2" customFormat="1" ht="16.5" customHeight="1">
      <c r="A234" s="39"/>
      <c r="B234" s="40"/>
      <c r="C234" s="228" t="s">
        <v>728</v>
      </c>
      <c r="D234" s="228" t="s">
        <v>151</v>
      </c>
      <c r="E234" s="229" t="s">
        <v>978</v>
      </c>
      <c r="F234" s="230" t="s">
        <v>979</v>
      </c>
      <c r="G234" s="231" t="s">
        <v>980</v>
      </c>
      <c r="H234" s="232">
        <v>16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45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919</v>
      </c>
      <c r="AT234" s="240" t="s">
        <v>151</v>
      </c>
      <c r="AU234" s="240" t="s">
        <v>90</v>
      </c>
      <c r="AY234" s="18" t="s">
        <v>148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88</v>
      </c>
      <c r="BK234" s="241">
        <f>ROUND(I234*H234,2)</f>
        <v>0</v>
      </c>
      <c r="BL234" s="18" t="s">
        <v>919</v>
      </c>
      <c r="BM234" s="240" t="s">
        <v>981</v>
      </c>
    </row>
    <row r="235" s="2" customFormat="1" ht="24.15" customHeight="1">
      <c r="A235" s="39"/>
      <c r="B235" s="40"/>
      <c r="C235" s="228" t="s">
        <v>982</v>
      </c>
      <c r="D235" s="228" t="s">
        <v>151</v>
      </c>
      <c r="E235" s="229" t="s">
        <v>983</v>
      </c>
      <c r="F235" s="230" t="s">
        <v>984</v>
      </c>
      <c r="G235" s="231" t="s">
        <v>433</v>
      </c>
      <c r="H235" s="297"/>
      <c r="I235" s="233"/>
      <c r="J235" s="234">
        <f>ROUND(I235*H235,2)</f>
        <v>0</v>
      </c>
      <c r="K235" s="235"/>
      <c r="L235" s="45"/>
      <c r="M235" s="302" t="s">
        <v>1</v>
      </c>
      <c r="N235" s="303" t="s">
        <v>45</v>
      </c>
      <c r="O235" s="304"/>
      <c r="P235" s="305">
        <f>O235*H235</f>
        <v>0</v>
      </c>
      <c r="Q235" s="305">
        <v>0</v>
      </c>
      <c r="R235" s="305">
        <f>Q235*H235</f>
        <v>0</v>
      </c>
      <c r="S235" s="305">
        <v>0</v>
      </c>
      <c r="T235" s="30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919</v>
      </c>
      <c r="AT235" s="240" t="s">
        <v>151</v>
      </c>
      <c r="AU235" s="240" t="s">
        <v>90</v>
      </c>
      <c r="AY235" s="18" t="s">
        <v>148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88</v>
      </c>
      <c r="BK235" s="241">
        <f>ROUND(I235*H235,2)</f>
        <v>0</v>
      </c>
      <c r="BL235" s="18" t="s">
        <v>919</v>
      </c>
      <c r="BM235" s="240" t="s">
        <v>985</v>
      </c>
    </row>
    <row r="236" s="2" customFormat="1" ht="6.96" customHeight="1">
      <c r="A236" s="39"/>
      <c r="B236" s="67"/>
      <c r="C236" s="68"/>
      <c r="D236" s="68"/>
      <c r="E236" s="68"/>
      <c r="F236" s="68"/>
      <c r="G236" s="68"/>
      <c r="H236" s="68"/>
      <c r="I236" s="68"/>
      <c r="J236" s="68"/>
      <c r="K236" s="68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3EXaE+OrNYIyov0/qPL2iHBI9iqAs9vvQS5NFw742tl9Ot2yqp6zQXGrHelpAraSYTF9VkyY0a3jjR8locu+Aw==" hashValue="4XzztpkiAU4M6v4JY8G5BgTxTE/vzUjbBDaubsPftRa71RnR/hpNjVlQvcHaSjijI99zWcPec18zAt9AuUor3A==" algorithmName="SHA-512" password="CC35"/>
  <autoFilter ref="C127:K2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Rekonstrukce budovy ředitelství - OKB pro nemocnici následné péče Moravská Třebová</v>
      </c>
      <c r="F7" s="151"/>
      <c r="G7" s="151"/>
      <c r="H7" s="151"/>
      <c r="L7" s="21"/>
    </row>
    <row r="8" s="1" customFormat="1" ht="12" customHeight="1">
      <c r="B8" s="21"/>
      <c r="D8" s="151" t="s">
        <v>111</v>
      </c>
      <c r="L8" s="21"/>
    </row>
    <row r="9" s="2" customFormat="1" ht="16.5" customHeight="1">
      <c r="A9" s="39"/>
      <c r="B9" s="45"/>
      <c r="C9" s="39"/>
      <c r="D9" s="39"/>
      <c r="E9" s="152" t="s">
        <v>732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733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40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42</v>
      </c>
      <c r="G34" s="39"/>
      <c r="H34" s="39"/>
      <c r="I34" s="162" t="s">
        <v>41</v>
      </c>
      <c r="J34" s="162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44</v>
      </c>
      <c r="E35" s="151" t="s">
        <v>45</v>
      </c>
      <c r="F35" s="164">
        <f>ROUND((SUM(BE127:BE173)),  2)</f>
        <v>0</v>
      </c>
      <c r="G35" s="39"/>
      <c r="H35" s="39"/>
      <c r="I35" s="165">
        <v>0.20999999999999999</v>
      </c>
      <c r="J35" s="164">
        <f>ROUND(((SUM(BE127:BE173))*I35),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46</v>
      </c>
      <c r="F36" s="164">
        <f>ROUND((SUM(BF127:BF173)),  2)</f>
        <v>0</v>
      </c>
      <c r="G36" s="39"/>
      <c r="H36" s="39"/>
      <c r="I36" s="165">
        <v>0.14999999999999999</v>
      </c>
      <c r="J36" s="164">
        <f>ROUND(((SUM(BF127:BF173))*I36),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ROUND((SUM(BG127:BG173)),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48</v>
      </c>
      <c r="F38" s="164">
        <f>ROUND((SUM(BH127:BH173)),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49</v>
      </c>
      <c r="F39" s="164">
        <f>ROUND((SUM(BI127:BI173)),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Rekonstrukce budovy ředitelství - OKB pro nemocnici následné péče Moravská Třebová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732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733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D.1.4.2 - Zařízení vzduchotechniky a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Moravská Třebová</v>
      </c>
      <c r="G91" s="41"/>
      <c r="H91" s="41"/>
      <c r="I91" s="33" t="s">
        <v>22</v>
      </c>
      <c r="J91" s="80" t="str">
        <f>IF(J14="","",J14)</f>
        <v>2. 8. 2022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Nemocnice následné Péče Moravská Třebová</v>
      </c>
      <c r="G93" s="41"/>
      <c r="H93" s="41"/>
      <c r="I93" s="33" t="s">
        <v>32</v>
      </c>
      <c r="J93" s="37" t="str">
        <f>E23</f>
        <v>K I P spol. s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Pavel Rinn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s="9" customFormat="1" ht="24.96" customHeight="1">
      <c r="A99" s="9"/>
      <c r="B99" s="189"/>
      <c r="C99" s="190"/>
      <c r="D99" s="191" t="s">
        <v>735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987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988</v>
      </c>
      <c r="E101" s="197"/>
      <c r="F101" s="197"/>
      <c r="G101" s="197"/>
      <c r="H101" s="197"/>
      <c r="I101" s="197"/>
      <c r="J101" s="198">
        <f>J130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989</v>
      </c>
      <c r="E102" s="197"/>
      <c r="F102" s="197"/>
      <c r="G102" s="197"/>
      <c r="H102" s="197"/>
      <c r="I102" s="197"/>
      <c r="J102" s="198">
        <f>J141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990</v>
      </c>
      <c r="E103" s="197"/>
      <c r="F103" s="197"/>
      <c r="G103" s="197"/>
      <c r="H103" s="197"/>
      <c r="I103" s="197"/>
      <c r="J103" s="198">
        <f>J147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991</v>
      </c>
      <c r="E104" s="197"/>
      <c r="F104" s="197"/>
      <c r="G104" s="197"/>
      <c r="H104" s="197"/>
      <c r="I104" s="197"/>
      <c r="J104" s="198">
        <f>J155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742</v>
      </c>
      <c r="E105" s="197"/>
      <c r="F105" s="197"/>
      <c r="G105" s="197"/>
      <c r="H105" s="197"/>
      <c r="I105" s="197"/>
      <c r="J105" s="198">
        <f>J168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133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84" t="str">
        <f>E7</f>
        <v>Rekonstrukce budovy ředitelství - OKB pro nemocnici následné péče Moravská Třebová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111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732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733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D.1.4.2 - Zařízení vzduchotechniky a vytápění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Moravská Třebová</v>
      </c>
      <c r="G121" s="41"/>
      <c r="H121" s="41"/>
      <c r="I121" s="33" t="s">
        <v>22</v>
      </c>
      <c r="J121" s="80" t="str">
        <f>IF(J14="","",J14)</f>
        <v>2. 8. 2022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>Nemocnice následné Péče Moravská Třebová</v>
      </c>
      <c r="G123" s="41"/>
      <c r="H123" s="41"/>
      <c r="I123" s="33" t="s">
        <v>32</v>
      </c>
      <c r="J123" s="37" t="str">
        <f>E23</f>
        <v>K I P spol. s r. 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37</v>
      </c>
      <c r="J124" s="37" t="str">
        <f>E26</f>
        <v>Pavel Rinn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134</v>
      </c>
      <c r="D126" s="203" t="s">
        <v>65</v>
      </c>
      <c r="E126" s="203" t="s">
        <v>61</v>
      </c>
      <c r="F126" s="203" t="s">
        <v>62</v>
      </c>
      <c r="G126" s="203" t="s">
        <v>135</v>
      </c>
      <c r="H126" s="203" t="s">
        <v>136</v>
      </c>
      <c r="I126" s="203" t="s">
        <v>137</v>
      </c>
      <c r="J126" s="204" t="s">
        <v>115</v>
      </c>
      <c r="K126" s="205" t="s">
        <v>138</v>
      </c>
      <c r="L126" s="206"/>
      <c r="M126" s="101" t="s">
        <v>1</v>
      </c>
      <c r="N126" s="102" t="s">
        <v>44</v>
      </c>
      <c r="O126" s="102" t="s">
        <v>139</v>
      </c>
      <c r="P126" s="102" t="s">
        <v>140</v>
      </c>
      <c r="Q126" s="102" t="s">
        <v>141</v>
      </c>
      <c r="R126" s="102" t="s">
        <v>142</v>
      </c>
      <c r="S126" s="102" t="s">
        <v>143</v>
      </c>
      <c r="T126" s="103" t="s">
        <v>144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145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</f>
        <v>0</v>
      </c>
      <c r="Q127" s="105"/>
      <c r="R127" s="209">
        <f>R128</f>
        <v>0</v>
      </c>
      <c r="S127" s="105"/>
      <c r="T127" s="210">
        <f>T128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79</v>
      </c>
      <c r="AU127" s="18" t="s">
        <v>117</v>
      </c>
      <c r="BK127" s="211">
        <f>BK128</f>
        <v>0</v>
      </c>
    </row>
    <row r="128" s="12" customFormat="1" ht="25.92" customHeight="1">
      <c r="A128" s="12"/>
      <c r="B128" s="212"/>
      <c r="C128" s="213"/>
      <c r="D128" s="214" t="s">
        <v>79</v>
      </c>
      <c r="E128" s="215" t="s">
        <v>413</v>
      </c>
      <c r="F128" s="215" t="s">
        <v>743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P129+P130+P141+P147+P155+P168</f>
        <v>0</v>
      </c>
      <c r="Q128" s="220"/>
      <c r="R128" s="221">
        <f>R129+R130+R141+R147+R155+R168</f>
        <v>0</v>
      </c>
      <c r="S128" s="220"/>
      <c r="T128" s="222">
        <f>T129+T130+T141+T147+T155+T168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90</v>
      </c>
      <c r="AT128" s="224" t="s">
        <v>79</v>
      </c>
      <c r="AU128" s="224" t="s">
        <v>80</v>
      </c>
      <c r="AY128" s="223" t="s">
        <v>148</v>
      </c>
      <c r="BK128" s="225">
        <f>BK129+BK130+BK141+BK147+BK155+BK168</f>
        <v>0</v>
      </c>
    </row>
    <row r="129" s="12" customFormat="1" ht="22.8" customHeight="1">
      <c r="A129" s="12"/>
      <c r="B129" s="212"/>
      <c r="C129" s="213"/>
      <c r="D129" s="214" t="s">
        <v>79</v>
      </c>
      <c r="E129" s="226" t="s">
        <v>744</v>
      </c>
      <c r="F129" s="226" t="s">
        <v>1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v>0</v>
      </c>
      <c r="Q129" s="220"/>
      <c r="R129" s="221">
        <v>0</v>
      </c>
      <c r="S129" s="220"/>
      <c r="T129" s="222"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88</v>
      </c>
      <c r="AT129" s="224" t="s">
        <v>79</v>
      </c>
      <c r="AU129" s="224" t="s">
        <v>88</v>
      </c>
      <c r="AY129" s="223" t="s">
        <v>148</v>
      </c>
      <c r="BK129" s="225">
        <v>0</v>
      </c>
    </row>
    <row r="130" s="12" customFormat="1" ht="22.8" customHeight="1">
      <c r="A130" s="12"/>
      <c r="B130" s="212"/>
      <c r="C130" s="213"/>
      <c r="D130" s="214" t="s">
        <v>79</v>
      </c>
      <c r="E130" s="226" t="s">
        <v>787</v>
      </c>
      <c r="F130" s="226" t="s">
        <v>992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SUM(P131:P140)</f>
        <v>0</v>
      </c>
      <c r="Q130" s="220"/>
      <c r="R130" s="221">
        <f>SUM(R131:R140)</f>
        <v>0</v>
      </c>
      <c r="S130" s="220"/>
      <c r="T130" s="222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88</v>
      </c>
      <c r="AT130" s="224" t="s">
        <v>79</v>
      </c>
      <c r="AU130" s="224" t="s">
        <v>88</v>
      </c>
      <c r="AY130" s="223" t="s">
        <v>148</v>
      </c>
      <c r="BK130" s="225">
        <f>SUM(BK131:BK140)</f>
        <v>0</v>
      </c>
    </row>
    <row r="131" s="2" customFormat="1" ht="16.5" customHeight="1">
      <c r="A131" s="39"/>
      <c r="B131" s="40"/>
      <c r="C131" s="228" t="s">
        <v>88</v>
      </c>
      <c r="D131" s="228" t="s">
        <v>151</v>
      </c>
      <c r="E131" s="229" t="s">
        <v>993</v>
      </c>
      <c r="F131" s="230" t="s">
        <v>994</v>
      </c>
      <c r="G131" s="231" t="s">
        <v>299</v>
      </c>
      <c r="H131" s="232">
        <v>21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45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155</v>
      </c>
      <c r="AT131" s="240" t="s">
        <v>151</v>
      </c>
      <c r="AU131" s="240" t="s">
        <v>90</v>
      </c>
      <c r="AY131" s="18" t="s">
        <v>148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88</v>
      </c>
      <c r="BK131" s="241">
        <f>ROUND(I131*H131,2)</f>
        <v>0</v>
      </c>
      <c r="BL131" s="18" t="s">
        <v>155</v>
      </c>
      <c r="BM131" s="240" t="s">
        <v>90</v>
      </c>
    </row>
    <row r="132" s="2" customFormat="1" ht="16.5" customHeight="1">
      <c r="A132" s="39"/>
      <c r="B132" s="40"/>
      <c r="C132" s="228" t="s">
        <v>90</v>
      </c>
      <c r="D132" s="228" t="s">
        <v>151</v>
      </c>
      <c r="E132" s="229" t="s">
        <v>768</v>
      </c>
      <c r="F132" s="230" t="s">
        <v>995</v>
      </c>
      <c r="G132" s="231" t="s">
        <v>299</v>
      </c>
      <c r="H132" s="232">
        <v>21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45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155</v>
      </c>
      <c r="AT132" s="240" t="s">
        <v>151</v>
      </c>
      <c r="AU132" s="240" t="s">
        <v>90</v>
      </c>
      <c r="AY132" s="18" t="s">
        <v>148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88</v>
      </c>
      <c r="BK132" s="241">
        <f>ROUND(I132*H132,2)</f>
        <v>0</v>
      </c>
      <c r="BL132" s="18" t="s">
        <v>155</v>
      </c>
      <c r="BM132" s="240" t="s">
        <v>155</v>
      </c>
    </row>
    <row r="133" s="2" customFormat="1" ht="16.5" customHeight="1">
      <c r="A133" s="39"/>
      <c r="B133" s="40"/>
      <c r="C133" s="228" t="s">
        <v>149</v>
      </c>
      <c r="D133" s="228" t="s">
        <v>151</v>
      </c>
      <c r="E133" s="229" t="s">
        <v>996</v>
      </c>
      <c r="F133" s="230" t="s">
        <v>798</v>
      </c>
      <c r="G133" s="231" t="s">
        <v>782</v>
      </c>
      <c r="H133" s="232">
        <v>2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45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155</v>
      </c>
      <c r="AT133" s="240" t="s">
        <v>151</v>
      </c>
      <c r="AU133" s="240" t="s">
        <v>90</v>
      </c>
      <c r="AY133" s="18" t="s">
        <v>148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88</v>
      </c>
      <c r="BK133" s="241">
        <f>ROUND(I133*H133,2)</f>
        <v>0</v>
      </c>
      <c r="BL133" s="18" t="s">
        <v>155</v>
      </c>
      <c r="BM133" s="240" t="s">
        <v>176</v>
      </c>
    </row>
    <row r="134" s="2" customFormat="1" ht="16.5" customHeight="1">
      <c r="A134" s="39"/>
      <c r="B134" s="40"/>
      <c r="C134" s="228" t="s">
        <v>155</v>
      </c>
      <c r="D134" s="228" t="s">
        <v>151</v>
      </c>
      <c r="E134" s="229" t="s">
        <v>997</v>
      </c>
      <c r="F134" s="230" t="s">
        <v>800</v>
      </c>
      <c r="G134" s="231" t="s">
        <v>782</v>
      </c>
      <c r="H134" s="232">
        <v>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45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155</v>
      </c>
      <c r="AT134" s="240" t="s">
        <v>151</v>
      </c>
      <c r="AU134" s="240" t="s">
        <v>90</v>
      </c>
      <c r="AY134" s="18" t="s">
        <v>148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88</v>
      </c>
      <c r="BK134" s="241">
        <f>ROUND(I134*H134,2)</f>
        <v>0</v>
      </c>
      <c r="BL134" s="18" t="s">
        <v>155</v>
      </c>
      <c r="BM134" s="240" t="s">
        <v>211</v>
      </c>
    </row>
    <row r="135" s="2" customFormat="1" ht="21.75" customHeight="1">
      <c r="A135" s="39"/>
      <c r="B135" s="40"/>
      <c r="C135" s="228" t="s">
        <v>178</v>
      </c>
      <c r="D135" s="228" t="s">
        <v>151</v>
      </c>
      <c r="E135" s="229" t="s">
        <v>927</v>
      </c>
      <c r="F135" s="230" t="s">
        <v>928</v>
      </c>
      <c r="G135" s="231" t="s">
        <v>782</v>
      </c>
      <c r="H135" s="232">
        <v>2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45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155</v>
      </c>
      <c r="AT135" s="240" t="s">
        <v>151</v>
      </c>
      <c r="AU135" s="240" t="s">
        <v>90</v>
      </c>
      <c r="AY135" s="18" t="s">
        <v>148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88</v>
      </c>
      <c r="BK135" s="241">
        <f>ROUND(I135*H135,2)</f>
        <v>0</v>
      </c>
      <c r="BL135" s="18" t="s">
        <v>155</v>
      </c>
      <c r="BM135" s="240" t="s">
        <v>234</v>
      </c>
    </row>
    <row r="136" s="2" customFormat="1" ht="16.5" customHeight="1">
      <c r="A136" s="39"/>
      <c r="B136" s="40"/>
      <c r="C136" s="228" t="s">
        <v>176</v>
      </c>
      <c r="D136" s="228" t="s">
        <v>151</v>
      </c>
      <c r="E136" s="229" t="s">
        <v>963</v>
      </c>
      <c r="F136" s="230" t="s">
        <v>964</v>
      </c>
      <c r="G136" s="231" t="s">
        <v>782</v>
      </c>
      <c r="H136" s="232">
        <v>1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45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155</v>
      </c>
      <c r="AT136" s="240" t="s">
        <v>151</v>
      </c>
      <c r="AU136" s="240" t="s">
        <v>90</v>
      </c>
      <c r="AY136" s="18" t="s">
        <v>148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88</v>
      </c>
      <c r="BK136" s="241">
        <f>ROUND(I136*H136,2)</f>
        <v>0</v>
      </c>
      <c r="BL136" s="18" t="s">
        <v>155</v>
      </c>
      <c r="BM136" s="240" t="s">
        <v>247</v>
      </c>
    </row>
    <row r="137" s="2" customFormat="1" ht="16.5" customHeight="1">
      <c r="A137" s="39"/>
      <c r="B137" s="40"/>
      <c r="C137" s="228" t="s">
        <v>194</v>
      </c>
      <c r="D137" s="228" t="s">
        <v>151</v>
      </c>
      <c r="E137" s="229" t="s">
        <v>998</v>
      </c>
      <c r="F137" s="230" t="s">
        <v>999</v>
      </c>
      <c r="G137" s="231" t="s">
        <v>782</v>
      </c>
      <c r="H137" s="232">
        <v>10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45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155</v>
      </c>
      <c r="AT137" s="240" t="s">
        <v>151</v>
      </c>
      <c r="AU137" s="240" t="s">
        <v>90</v>
      </c>
      <c r="AY137" s="18" t="s">
        <v>148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88</v>
      </c>
      <c r="BK137" s="241">
        <f>ROUND(I137*H137,2)</f>
        <v>0</v>
      </c>
      <c r="BL137" s="18" t="s">
        <v>155</v>
      </c>
      <c r="BM137" s="240" t="s">
        <v>268</v>
      </c>
    </row>
    <row r="138" s="2" customFormat="1" ht="16.5" customHeight="1">
      <c r="A138" s="39"/>
      <c r="B138" s="40"/>
      <c r="C138" s="228" t="s">
        <v>211</v>
      </c>
      <c r="D138" s="228" t="s">
        <v>151</v>
      </c>
      <c r="E138" s="229" t="s">
        <v>1000</v>
      </c>
      <c r="F138" s="230" t="s">
        <v>1001</v>
      </c>
      <c r="G138" s="231" t="s">
        <v>1002</v>
      </c>
      <c r="H138" s="232">
        <v>1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45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155</v>
      </c>
      <c r="AT138" s="240" t="s">
        <v>151</v>
      </c>
      <c r="AU138" s="240" t="s">
        <v>90</v>
      </c>
      <c r="AY138" s="18" t="s">
        <v>148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88</v>
      </c>
      <c r="BK138" s="241">
        <f>ROUND(I138*H138,2)</f>
        <v>0</v>
      </c>
      <c r="BL138" s="18" t="s">
        <v>155</v>
      </c>
      <c r="BM138" s="240" t="s">
        <v>279</v>
      </c>
    </row>
    <row r="139" s="2" customFormat="1" ht="21.75" customHeight="1">
      <c r="A139" s="39"/>
      <c r="B139" s="40"/>
      <c r="C139" s="228" t="s">
        <v>217</v>
      </c>
      <c r="D139" s="228" t="s">
        <v>151</v>
      </c>
      <c r="E139" s="229" t="s">
        <v>1003</v>
      </c>
      <c r="F139" s="230" t="s">
        <v>1004</v>
      </c>
      <c r="G139" s="231" t="s">
        <v>782</v>
      </c>
      <c r="H139" s="232">
        <v>2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45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155</v>
      </c>
      <c r="AT139" s="240" t="s">
        <v>151</v>
      </c>
      <c r="AU139" s="240" t="s">
        <v>90</v>
      </c>
      <c r="AY139" s="18" t="s">
        <v>148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88</v>
      </c>
      <c r="BK139" s="241">
        <f>ROUND(I139*H139,2)</f>
        <v>0</v>
      </c>
      <c r="BL139" s="18" t="s">
        <v>155</v>
      </c>
      <c r="BM139" s="240" t="s">
        <v>290</v>
      </c>
    </row>
    <row r="140" s="2" customFormat="1" ht="16.5" customHeight="1">
      <c r="A140" s="39"/>
      <c r="B140" s="40"/>
      <c r="C140" s="228" t="s">
        <v>234</v>
      </c>
      <c r="D140" s="228" t="s">
        <v>151</v>
      </c>
      <c r="E140" s="229" t="s">
        <v>1005</v>
      </c>
      <c r="F140" s="230" t="s">
        <v>786</v>
      </c>
      <c r="G140" s="231" t="s">
        <v>154</v>
      </c>
      <c r="H140" s="232">
        <v>0.20000000000000001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45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155</v>
      </c>
      <c r="AT140" s="240" t="s">
        <v>151</v>
      </c>
      <c r="AU140" s="240" t="s">
        <v>90</v>
      </c>
      <c r="AY140" s="18" t="s">
        <v>148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88</v>
      </c>
      <c r="BK140" s="241">
        <f>ROUND(I140*H140,2)</f>
        <v>0</v>
      </c>
      <c r="BL140" s="18" t="s">
        <v>155</v>
      </c>
      <c r="BM140" s="240" t="s">
        <v>302</v>
      </c>
    </row>
    <row r="141" s="12" customFormat="1" ht="22.8" customHeight="1">
      <c r="A141" s="12"/>
      <c r="B141" s="212"/>
      <c r="C141" s="213"/>
      <c r="D141" s="214" t="s">
        <v>79</v>
      </c>
      <c r="E141" s="226" t="s">
        <v>805</v>
      </c>
      <c r="F141" s="226" t="s">
        <v>1006</v>
      </c>
      <c r="G141" s="213"/>
      <c r="H141" s="213"/>
      <c r="I141" s="216"/>
      <c r="J141" s="227">
        <f>BK141</f>
        <v>0</v>
      </c>
      <c r="K141" s="213"/>
      <c r="L141" s="218"/>
      <c r="M141" s="219"/>
      <c r="N141" s="220"/>
      <c r="O141" s="220"/>
      <c r="P141" s="221">
        <f>SUM(P142:P146)</f>
        <v>0</v>
      </c>
      <c r="Q141" s="220"/>
      <c r="R141" s="221">
        <f>SUM(R142:R146)</f>
        <v>0</v>
      </c>
      <c r="S141" s="220"/>
      <c r="T141" s="222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88</v>
      </c>
      <c r="AT141" s="224" t="s">
        <v>79</v>
      </c>
      <c r="AU141" s="224" t="s">
        <v>88</v>
      </c>
      <c r="AY141" s="223" t="s">
        <v>148</v>
      </c>
      <c r="BK141" s="225">
        <f>SUM(BK142:BK146)</f>
        <v>0</v>
      </c>
    </row>
    <row r="142" s="2" customFormat="1" ht="16.5" customHeight="1">
      <c r="A142" s="39"/>
      <c r="B142" s="40"/>
      <c r="C142" s="228" t="s">
        <v>242</v>
      </c>
      <c r="D142" s="228" t="s">
        <v>151</v>
      </c>
      <c r="E142" s="229" t="s">
        <v>1007</v>
      </c>
      <c r="F142" s="230" t="s">
        <v>1008</v>
      </c>
      <c r="G142" s="231" t="s">
        <v>782</v>
      </c>
      <c r="H142" s="232">
        <v>2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45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155</v>
      </c>
      <c r="AT142" s="240" t="s">
        <v>151</v>
      </c>
      <c r="AU142" s="240" t="s">
        <v>90</v>
      </c>
      <c r="AY142" s="18" t="s">
        <v>148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88</v>
      </c>
      <c r="BK142" s="241">
        <f>ROUND(I142*H142,2)</f>
        <v>0</v>
      </c>
      <c r="BL142" s="18" t="s">
        <v>155</v>
      </c>
      <c r="BM142" s="240" t="s">
        <v>325</v>
      </c>
    </row>
    <row r="143" s="2" customFormat="1" ht="16.5" customHeight="1">
      <c r="A143" s="39"/>
      <c r="B143" s="40"/>
      <c r="C143" s="228" t="s">
        <v>247</v>
      </c>
      <c r="D143" s="228" t="s">
        <v>151</v>
      </c>
      <c r="E143" s="229" t="s">
        <v>1009</v>
      </c>
      <c r="F143" s="230" t="s">
        <v>1010</v>
      </c>
      <c r="G143" s="231" t="s">
        <v>782</v>
      </c>
      <c r="H143" s="232">
        <v>2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45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155</v>
      </c>
      <c r="AT143" s="240" t="s">
        <v>151</v>
      </c>
      <c r="AU143" s="240" t="s">
        <v>90</v>
      </c>
      <c r="AY143" s="18" t="s">
        <v>148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88</v>
      </c>
      <c r="BK143" s="241">
        <f>ROUND(I143*H143,2)</f>
        <v>0</v>
      </c>
      <c r="BL143" s="18" t="s">
        <v>155</v>
      </c>
      <c r="BM143" s="240" t="s">
        <v>335</v>
      </c>
    </row>
    <row r="144" s="2" customFormat="1" ht="21.75" customHeight="1">
      <c r="A144" s="39"/>
      <c r="B144" s="40"/>
      <c r="C144" s="228" t="s">
        <v>251</v>
      </c>
      <c r="D144" s="228" t="s">
        <v>151</v>
      </c>
      <c r="E144" s="229" t="s">
        <v>1011</v>
      </c>
      <c r="F144" s="230" t="s">
        <v>1012</v>
      </c>
      <c r="G144" s="231" t="s">
        <v>782</v>
      </c>
      <c r="H144" s="232">
        <v>1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45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155</v>
      </c>
      <c r="AT144" s="240" t="s">
        <v>151</v>
      </c>
      <c r="AU144" s="240" t="s">
        <v>90</v>
      </c>
      <c r="AY144" s="18" t="s">
        <v>148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88</v>
      </c>
      <c r="BK144" s="241">
        <f>ROUND(I144*H144,2)</f>
        <v>0</v>
      </c>
      <c r="BL144" s="18" t="s">
        <v>155</v>
      </c>
      <c r="BM144" s="240" t="s">
        <v>346</v>
      </c>
    </row>
    <row r="145" s="2" customFormat="1" ht="37.8" customHeight="1">
      <c r="A145" s="39"/>
      <c r="B145" s="40"/>
      <c r="C145" s="228" t="s">
        <v>268</v>
      </c>
      <c r="D145" s="228" t="s">
        <v>151</v>
      </c>
      <c r="E145" s="229" t="s">
        <v>1013</v>
      </c>
      <c r="F145" s="230" t="s">
        <v>1014</v>
      </c>
      <c r="G145" s="231" t="s">
        <v>782</v>
      </c>
      <c r="H145" s="232">
        <v>1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45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155</v>
      </c>
      <c r="AT145" s="240" t="s">
        <v>151</v>
      </c>
      <c r="AU145" s="240" t="s">
        <v>90</v>
      </c>
      <c r="AY145" s="18" t="s">
        <v>148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88</v>
      </c>
      <c r="BK145" s="241">
        <f>ROUND(I145*H145,2)</f>
        <v>0</v>
      </c>
      <c r="BL145" s="18" t="s">
        <v>155</v>
      </c>
      <c r="BM145" s="240" t="s">
        <v>356</v>
      </c>
    </row>
    <row r="146" s="2" customFormat="1" ht="24.15" customHeight="1">
      <c r="A146" s="39"/>
      <c r="B146" s="40"/>
      <c r="C146" s="228" t="s">
        <v>8</v>
      </c>
      <c r="D146" s="228" t="s">
        <v>151</v>
      </c>
      <c r="E146" s="229" t="s">
        <v>1015</v>
      </c>
      <c r="F146" s="230" t="s">
        <v>1016</v>
      </c>
      <c r="G146" s="231" t="s">
        <v>782</v>
      </c>
      <c r="H146" s="232">
        <v>2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45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155</v>
      </c>
      <c r="AT146" s="240" t="s">
        <v>151</v>
      </c>
      <c r="AU146" s="240" t="s">
        <v>90</v>
      </c>
      <c r="AY146" s="18" t="s">
        <v>148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88</v>
      </c>
      <c r="BK146" s="241">
        <f>ROUND(I146*H146,2)</f>
        <v>0</v>
      </c>
      <c r="BL146" s="18" t="s">
        <v>155</v>
      </c>
      <c r="BM146" s="240" t="s">
        <v>371</v>
      </c>
    </row>
    <row r="147" s="12" customFormat="1" ht="22.8" customHeight="1">
      <c r="A147" s="12"/>
      <c r="B147" s="212"/>
      <c r="C147" s="213"/>
      <c r="D147" s="214" t="s">
        <v>79</v>
      </c>
      <c r="E147" s="226" t="s">
        <v>877</v>
      </c>
      <c r="F147" s="226" t="s">
        <v>1017</v>
      </c>
      <c r="G147" s="213"/>
      <c r="H147" s="213"/>
      <c r="I147" s="216"/>
      <c r="J147" s="227">
        <f>BK147</f>
        <v>0</v>
      </c>
      <c r="K147" s="213"/>
      <c r="L147" s="218"/>
      <c r="M147" s="219"/>
      <c r="N147" s="220"/>
      <c r="O147" s="220"/>
      <c r="P147" s="221">
        <f>SUM(P148:P154)</f>
        <v>0</v>
      </c>
      <c r="Q147" s="220"/>
      <c r="R147" s="221">
        <f>SUM(R148:R154)</f>
        <v>0</v>
      </c>
      <c r="S147" s="220"/>
      <c r="T147" s="222">
        <f>SUM(T148:T154)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3" t="s">
        <v>88</v>
      </c>
      <c r="AT147" s="224" t="s">
        <v>79</v>
      </c>
      <c r="AU147" s="224" t="s">
        <v>88</v>
      </c>
      <c r="AY147" s="223" t="s">
        <v>148</v>
      </c>
      <c r="BK147" s="225">
        <f>SUM(BK148:BK154)</f>
        <v>0</v>
      </c>
    </row>
    <row r="148" s="2" customFormat="1" ht="16.5" customHeight="1">
      <c r="A148" s="39"/>
      <c r="B148" s="40"/>
      <c r="C148" s="228" t="s">
        <v>279</v>
      </c>
      <c r="D148" s="228" t="s">
        <v>151</v>
      </c>
      <c r="E148" s="229" t="s">
        <v>1018</v>
      </c>
      <c r="F148" s="230" t="s">
        <v>1019</v>
      </c>
      <c r="G148" s="231" t="s">
        <v>299</v>
      </c>
      <c r="H148" s="232">
        <v>4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45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155</v>
      </c>
      <c r="AT148" s="240" t="s">
        <v>151</v>
      </c>
      <c r="AU148" s="240" t="s">
        <v>90</v>
      </c>
      <c r="AY148" s="18" t="s">
        <v>148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88</v>
      </c>
      <c r="BK148" s="241">
        <f>ROUND(I148*H148,2)</f>
        <v>0</v>
      </c>
      <c r="BL148" s="18" t="s">
        <v>155</v>
      </c>
      <c r="BM148" s="240" t="s">
        <v>380</v>
      </c>
    </row>
    <row r="149" s="2" customFormat="1" ht="16.5" customHeight="1">
      <c r="A149" s="39"/>
      <c r="B149" s="40"/>
      <c r="C149" s="228" t="s">
        <v>284</v>
      </c>
      <c r="D149" s="228" t="s">
        <v>151</v>
      </c>
      <c r="E149" s="229" t="s">
        <v>1020</v>
      </c>
      <c r="F149" s="230" t="s">
        <v>1021</v>
      </c>
      <c r="G149" s="231" t="s">
        <v>299</v>
      </c>
      <c r="H149" s="232">
        <v>7.5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45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155</v>
      </c>
      <c r="AT149" s="240" t="s">
        <v>151</v>
      </c>
      <c r="AU149" s="240" t="s">
        <v>90</v>
      </c>
      <c r="AY149" s="18" t="s">
        <v>148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88</v>
      </c>
      <c r="BK149" s="241">
        <f>ROUND(I149*H149,2)</f>
        <v>0</v>
      </c>
      <c r="BL149" s="18" t="s">
        <v>155</v>
      </c>
      <c r="BM149" s="240" t="s">
        <v>390</v>
      </c>
    </row>
    <row r="150" s="2" customFormat="1" ht="16.5" customHeight="1">
      <c r="A150" s="39"/>
      <c r="B150" s="40"/>
      <c r="C150" s="228" t="s">
        <v>290</v>
      </c>
      <c r="D150" s="228" t="s">
        <v>151</v>
      </c>
      <c r="E150" s="229" t="s">
        <v>1022</v>
      </c>
      <c r="F150" s="230" t="s">
        <v>1023</v>
      </c>
      <c r="G150" s="231" t="s">
        <v>299</v>
      </c>
      <c r="H150" s="232">
        <v>1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45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155</v>
      </c>
      <c r="AT150" s="240" t="s">
        <v>151</v>
      </c>
      <c r="AU150" s="240" t="s">
        <v>90</v>
      </c>
      <c r="AY150" s="18" t="s">
        <v>148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88</v>
      </c>
      <c r="BK150" s="241">
        <f>ROUND(I150*H150,2)</f>
        <v>0</v>
      </c>
      <c r="BL150" s="18" t="s">
        <v>155</v>
      </c>
      <c r="BM150" s="240" t="s">
        <v>398</v>
      </c>
    </row>
    <row r="151" s="2" customFormat="1" ht="16.5" customHeight="1">
      <c r="A151" s="39"/>
      <c r="B151" s="40"/>
      <c r="C151" s="228" t="s">
        <v>296</v>
      </c>
      <c r="D151" s="228" t="s">
        <v>151</v>
      </c>
      <c r="E151" s="229" t="s">
        <v>1024</v>
      </c>
      <c r="F151" s="230" t="s">
        <v>1025</v>
      </c>
      <c r="G151" s="231" t="s">
        <v>782</v>
      </c>
      <c r="H151" s="232">
        <v>5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45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155</v>
      </c>
      <c r="AT151" s="240" t="s">
        <v>151</v>
      </c>
      <c r="AU151" s="240" t="s">
        <v>90</v>
      </c>
      <c r="AY151" s="18" t="s">
        <v>148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88</v>
      </c>
      <c r="BK151" s="241">
        <f>ROUND(I151*H151,2)</f>
        <v>0</v>
      </c>
      <c r="BL151" s="18" t="s">
        <v>155</v>
      </c>
      <c r="BM151" s="240" t="s">
        <v>409</v>
      </c>
    </row>
    <row r="152" s="2" customFormat="1" ht="16.5" customHeight="1">
      <c r="A152" s="39"/>
      <c r="B152" s="40"/>
      <c r="C152" s="228" t="s">
        <v>302</v>
      </c>
      <c r="D152" s="228" t="s">
        <v>151</v>
      </c>
      <c r="E152" s="229" t="s">
        <v>1026</v>
      </c>
      <c r="F152" s="230" t="s">
        <v>1027</v>
      </c>
      <c r="G152" s="231" t="s">
        <v>782</v>
      </c>
      <c r="H152" s="232">
        <v>5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45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155</v>
      </c>
      <c r="AT152" s="240" t="s">
        <v>151</v>
      </c>
      <c r="AU152" s="240" t="s">
        <v>90</v>
      </c>
      <c r="AY152" s="18" t="s">
        <v>148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88</v>
      </c>
      <c r="BK152" s="241">
        <f>ROUND(I152*H152,2)</f>
        <v>0</v>
      </c>
      <c r="BL152" s="18" t="s">
        <v>155</v>
      </c>
      <c r="BM152" s="240" t="s">
        <v>421</v>
      </c>
    </row>
    <row r="153" s="2" customFormat="1" ht="21.75" customHeight="1">
      <c r="A153" s="39"/>
      <c r="B153" s="40"/>
      <c r="C153" s="228" t="s">
        <v>7</v>
      </c>
      <c r="D153" s="228" t="s">
        <v>151</v>
      </c>
      <c r="E153" s="229" t="s">
        <v>1028</v>
      </c>
      <c r="F153" s="230" t="s">
        <v>1029</v>
      </c>
      <c r="G153" s="231" t="s">
        <v>782</v>
      </c>
      <c r="H153" s="232">
        <v>1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45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155</v>
      </c>
      <c r="AT153" s="240" t="s">
        <v>151</v>
      </c>
      <c r="AU153" s="240" t="s">
        <v>90</v>
      </c>
      <c r="AY153" s="18" t="s">
        <v>148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88</v>
      </c>
      <c r="BK153" s="241">
        <f>ROUND(I153*H153,2)</f>
        <v>0</v>
      </c>
      <c r="BL153" s="18" t="s">
        <v>155</v>
      </c>
      <c r="BM153" s="240" t="s">
        <v>430</v>
      </c>
    </row>
    <row r="154" s="2" customFormat="1" ht="21.75" customHeight="1">
      <c r="A154" s="39"/>
      <c r="B154" s="40"/>
      <c r="C154" s="228" t="s">
        <v>325</v>
      </c>
      <c r="D154" s="228" t="s">
        <v>151</v>
      </c>
      <c r="E154" s="229" t="s">
        <v>1030</v>
      </c>
      <c r="F154" s="230" t="s">
        <v>1031</v>
      </c>
      <c r="G154" s="231" t="s">
        <v>782</v>
      </c>
      <c r="H154" s="232">
        <v>2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45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155</v>
      </c>
      <c r="AT154" s="240" t="s">
        <v>151</v>
      </c>
      <c r="AU154" s="240" t="s">
        <v>90</v>
      </c>
      <c r="AY154" s="18" t="s">
        <v>148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88</v>
      </c>
      <c r="BK154" s="241">
        <f>ROUND(I154*H154,2)</f>
        <v>0</v>
      </c>
      <c r="BL154" s="18" t="s">
        <v>155</v>
      </c>
      <c r="BM154" s="240" t="s">
        <v>441</v>
      </c>
    </row>
    <row r="155" s="12" customFormat="1" ht="22.8" customHeight="1">
      <c r="A155" s="12"/>
      <c r="B155" s="212"/>
      <c r="C155" s="213"/>
      <c r="D155" s="214" t="s">
        <v>79</v>
      </c>
      <c r="E155" s="226" t="s">
        <v>1032</v>
      </c>
      <c r="F155" s="226" t="s">
        <v>1033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SUM(P156:P167)</f>
        <v>0</v>
      </c>
      <c r="Q155" s="220"/>
      <c r="R155" s="221">
        <f>SUM(R156:R167)</f>
        <v>0</v>
      </c>
      <c r="S155" s="220"/>
      <c r="T155" s="222">
        <f>SUM(T156:T167)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88</v>
      </c>
      <c r="AT155" s="224" t="s">
        <v>79</v>
      </c>
      <c r="AU155" s="224" t="s">
        <v>88</v>
      </c>
      <c r="AY155" s="223" t="s">
        <v>148</v>
      </c>
      <c r="BK155" s="225">
        <f>SUM(BK156:BK167)</f>
        <v>0</v>
      </c>
    </row>
    <row r="156" s="2" customFormat="1" ht="33" customHeight="1">
      <c r="A156" s="39"/>
      <c r="B156" s="40"/>
      <c r="C156" s="228" t="s">
        <v>330</v>
      </c>
      <c r="D156" s="228" t="s">
        <v>151</v>
      </c>
      <c r="E156" s="229" t="s">
        <v>1034</v>
      </c>
      <c r="F156" s="230" t="s">
        <v>1035</v>
      </c>
      <c r="G156" s="231" t="s">
        <v>782</v>
      </c>
      <c r="H156" s="232">
        <v>1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45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155</v>
      </c>
      <c r="AT156" s="240" t="s">
        <v>151</v>
      </c>
      <c r="AU156" s="240" t="s">
        <v>90</v>
      </c>
      <c r="AY156" s="18" t="s">
        <v>148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88</v>
      </c>
      <c r="BK156" s="241">
        <f>ROUND(I156*H156,2)</f>
        <v>0</v>
      </c>
      <c r="BL156" s="18" t="s">
        <v>155</v>
      </c>
      <c r="BM156" s="240" t="s">
        <v>450</v>
      </c>
    </row>
    <row r="157" s="2" customFormat="1" ht="33" customHeight="1">
      <c r="A157" s="39"/>
      <c r="B157" s="40"/>
      <c r="C157" s="228" t="s">
        <v>335</v>
      </c>
      <c r="D157" s="228" t="s">
        <v>151</v>
      </c>
      <c r="E157" s="229" t="s">
        <v>1036</v>
      </c>
      <c r="F157" s="230" t="s">
        <v>1037</v>
      </c>
      <c r="G157" s="231" t="s">
        <v>782</v>
      </c>
      <c r="H157" s="232">
        <v>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45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155</v>
      </c>
      <c r="AT157" s="240" t="s">
        <v>151</v>
      </c>
      <c r="AU157" s="240" t="s">
        <v>90</v>
      </c>
      <c r="AY157" s="18" t="s">
        <v>148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88</v>
      </c>
      <c r="BK157" s="241">
        <f>ROUND(I157*H157,2)</f>
        <v>0</v>
      </c>
      <c r="BL157" s="18" t="s">
        <v>155</v>
      </c>
      <c r="BM157" s="240" t="s">
        <v>461</v>
      </c>
    </row>
    <row r="158" s="2" customFormat="1" ht="44.25" customHeight="1">
      <c r="A158" s="39"/>
      <c r="B158" s="40"/>
      <c r="C158" s="228" t="s">
        <v>340</v>
      </c>
      <c r="D158" s="228" t="s">
        <v>151</v>
      </c>
      <c r="E158" s="229" t="s">
        <v>1038</v>
      </c>
      <c r="F158" s="230" t="s">
        <v>1039</v>
      </c>
      <c r="G158" s="231" t="s">
        <v>782</v>
      </c>
      <c r="H158" s="232">
        <v>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45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155</v>
      </c>
      <c r="AT158" s="240" t="s">
        <v>151</v>
      </c>
      <c r="AU158" s="240" t="s">
        <v>90</v>
      </c>
      <c r="AY158" s="18" t="s">
        <v>148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88</v>
      </c>
      <c r="BK158" s="241">
        <f>ROUND(I158*H158,2)</f>
        <v>0</v>
      </c>
      <c r="BL158" s="18" t="s">
        <v>155</v>
      </c>
      <c r="BM158" s="240" t="s">
        <v>471</v>
      </c>
    </row>
    <row r="159" s="2" customFormat="1" ht="16.5" customHeight="1">
      <c r="A159" s="39"/>
      <c r="B159" s="40"/>
      <c r="C159" s="228" t="s">
        <v>346</v>
      </c>
      <c r="D159" s="228" t="s">
        <v>151</v>
      </c>
      <c r="E159" s="229" t="s">
        <v>1040</v>
      </c>
      <c r="F159" s="230" t="s">
        <v>1041</v>
      </c>
      <c r="G159" s="231" t="s">
        <v>782</v>
      </c>
      <c r="H159" s="232">
        <v>3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45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155</v>
      </c>
      <c r="AT159" s="240" t="s">
        <v>151</v>
      </c>
      <c r="AU159" s="240" t="s">
        <v>90</v>
      </c>
      <c r="AY159" s="18" t="s">
        <v>148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88</v>
      </c>
      <c r="BK159" s="241">
        <f>ROUND(I159*H159,2)</f>
        <v>0</v>
      </c>
      <c r="BL159" s="18" t="s">
        <v>155</v>
      </c>
      <c r="BM159" s="240" t="s">
        <v>483</v>
      </c>
    </row>
    <row r="160" s="2" customFormat="1" ht="37.8" customHeight="1">
      <c r="A160" s="39"/>
      <c r="B160" s="40"/>
      <c r="C160" s="228" t="s">
        <v>351</v>
      </c>
      <c r="D160" s="228" t="s">
        <v>151</v>
      </c>
      <c r="E160" s="229" t="s">
        <v>1042</v>
      </c>
      <c r="F160" s="230" t="s">
        <v>1043</v>
      </c>
      <c r="G160" s="231" t="s">
        <v>782</v>
      </c>
      <c r="H160" s="232">
        <v>1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45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155</v>
      </c>
      <c r="AT160" s="240" t="s">
        <v>151</v>
      </c>
      <c r="AU160" s="240" t="s">
        <v>90</v>
      </c>
      <c r="AY160" s="18" t="s">
        <v>148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88</v>
      </c>
      <c r="BK160" s="241">
        <f>ROUND(I160*H160,2)</f>
        <v>0</v>
      </c>
      <c r="BL160" s="18" t="s">
        <v>155</v>
      </c>
      <c r="BM160" s="240" t="s">
        <v>493</v>
      </c>
    </row>
    <row r="161" s="2" customFormat="1" ht="16.5" customHeight="1">
      <c r="A161" s="39"/>
      <c r="B161" s="40"/>
      <c r="C161" s="228" t="s">
        <v>356</v>
      </c>
      <c r="D161" s="228" t="s">
        <v>151</v>
      </c>
      <c r="E161" s="229" t="s">
        <v>1044</v>
      </c>
      <c r="F161" s="230" t="s">
        <v>1045</v>
      </c>
      <c r="G161" s="231" t="s">
        <v>782</v>
      </c>
      <c r="H161" s="232">
        <v>1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45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155</v>
      </c>
      <c r="AT161" s="240" t="s">
        <v>151</v>
      </c>
      <c r="AU161" s="240" t="s">
        <v>90</v>
      </c>
      <c r="AY161" s="18" t="s">
        <v>148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88</v>
      </c>
      <c r="BK161" s="241">
        <f>ROUND(I161*H161,2)</f>
        <v>0</v>
      </c>
      <c r="BL161" s="18" t="s">
        <v>155</v>
      </c>
      <c r="BM161" s="240" t="s">
        <v>503</v>
      </c>
    </row>
    <row r="162" s="2" customFormat="1" ht="33" customHeight="1">
      <c r="A162" s="39"/>
      <c r="B162" s="40"/>
      <c r="C162" s="228" t="s">
        <v>360</v>
      </c>
      <c r="D162" s="228" t="s">
        <v>151</v>
      </c>
      <c r="E162" s="229" t="s">
        <v>1046</v>
      </c>
      <c r="F162" s="230" t="s">
        <v>1047</v>
      </c>
      <c r="G162" s="231" t="s">
        <v>782</v>
      </c>
      <c r="H162" s="232">
        <v>1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45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155</v>
      </c>
      <c r="AT162" s="240" t="s">
        <v>151</v>
      </c>
      <c r="AU162" s="240" t="s">
        <v>90</v>
      </c>
      <c r="AY162" s="18" t="s">
        <v>148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88</v>
      </c>
      <c r="BK162" s="241">
        <f>ROUND(I162*H162,2)</f>
        <v>0</v>
      </c>
      <c r="BL162" s="18" t="s">
        <v>155</v>
      </c>
      <c r="BM162" s="240" t="s">
        <v>512</v>
      </c>
    </row>
    <row r="163" s="2" customFormat="1" ht="37.8" customHeight="1">
      <c r="A163" s="39"/>
      <c r="B163" s="40"/>
      <c r="C163" s="228" t="s">
        <v>371</v>
      </c>
      <c r="D163" s="228" t="s">
        <v>151</v>
      </c>
      <c r="E163" s="229" t="s">
        <v>1048</v>
      </c>
      <c r="F163" s="230" t="s">
        <v>1049</v>
      </c>
      <c r="G163" s="231" t="s">
        <v>782</v>
      </c>
      <c r="H163" s="232">
        <v>2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45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155</v>
      </c>
      <c r="AT163" s="240" t="s">
        <v>151</v>
      </c>
      <c r="AU163" s="240" t="s">
        <v>90</v>
      </c>
      <c r="AY163" s="18" t="s">
        <v>148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88</v>
      </c>
      <c r="BK163" s="241">
        <f>ROUND(I163*H163,2)</f>
        <v>0</v>
      </c>
      <c r="BL163" s="18" t="s">
        <v>155</v>
      </c>
      <c r="BM163" s="240" t="s">
        <v>522</v>
      </c>
    </row>
    <row r="164" s="2" customFormat="1" ht="37.8" customHeight="1">
      <c r="A164" s="39"/>
      <c r="B164" s="40"/>
      <c r="C164" s="228" t="s">
        <v>376</v>
      </c>
      <c r="D164" s="228" t="s">
        <v>151</v>
      </c>
      <c r="E164" s="229" t="s">
        <v>1050</v>
      </c>
      <c r="F164" s="230" t="s">
        <v>1051</v>
      </c>
      <c r="G164" s="231" t="s">
        <v>299</v>
      </c>
      <c r="H164" s="232">
        <v>16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45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155</v>
      </c>
      <c r="AT164" s="240" t="s">
        <v>151</v>
      </c>
      <c r="AU164" s="240" t="s">
        <v>90</v>
      </c>
      <c r="AY164" s="18" t="s">
        <v>148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88</v>
      </c>
      <c r="BK164" s="241">
        <f>ROUND(I164*H164,2)</f>
        <v>0</v>
      </c>
      <c r="BL164" s="18" t="s">
        <v>155</v>
      </c>
      <c r="BM164" s="240" t="s">
        <v>532</v>
      </c>
    </row>
    <row r="165" s="2" customFormat="1" ht="16.5" customHeight="1">
      <c r="A165" s="39"/>
      <c r="B165" s="40"/>
      <c r="C165" s="228" t="s">
        <v>380</v>
      </c>
      <c r="D165" s="228" t="s">
        <v>151</v>
      </c>
      <c r="E165" s="229" t="s">
        <v>1052</v>
      </c>
      <c r="F165" s="230" t="s">
        <v>1053</v>
      </c>
      <c r="G165" s="231" t="s">
        <v>1002</v>
      </c>
      <c r="H165" s="232">
        <v>1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45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155</v>
      </c>
      <c r="AT165" s="240" t="s">
        <v>151</v>
      </c>
      <c r="AU165" s="240" t="s">
        <v>90</v>
      </c>
      <c r="AY165" s="18" t="s">
        <v>148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88</v>
      </c>
      <c r="BK165" s="241">
        <f>ROUND(I165*H165,2)</f>
        <v>0</v>
      </c>
      <c r="BL165" s="18" t="s">
        <v>155</v>
      </c>
      <c r="BM165" s="240" t="s">
        <v>542</v>
      </c>
    </row>
    <row r="166" s="2" customFormat="1" ht="16.5" customHeight="1">
      <c r="A166" s="39"/>
      <c r="B166" s="40"/>
      <c r="C166" s="228" t="s">
        <v>386</v>
      </c>
      <c r="D166" s="228" t="s">
        <v>151</v>
      </c>
      <c r="E166" s="229" t="s">
        <v>1054</v>
      </c>
      <c r="F166" s="230" t="s">
        <v>1055</v>
      </c>
      <c r="G166" s="231" t="s">
        <v>1002</v>
      </c>
      <c r="H166" s="232">
        <v>1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45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155</v>
      </c>
      <c r="AT166" s="240" t="s">
        <v>151</v>
      </c>
      <c r="AU166" s="240" t="s">
        <v>90</v>
      </c>
      <c r="AY166" s="18" t="s">
        <v>148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88</v>
      </c>
      <c r="BK166" s="241">
        <f>ROUND(I166*H166,2)</f>
        <v>0</v>
      </c>
      <c r="BL166" s="18" t="s">
        <v>155</v>
      </c>
      <c r="BM166" s="240" t="s">
        <v>552</v>
      </c>
    </row>
    <row r="167" s="2" customFormat="1" ht="16.5" customHeight="1">
      <c r="A167" s="39"/>
      <c r="B167" s="40"/>
      <c r="C167" s="228" t="s">
        <v>390</v>
      </c>
      <c r="D167" s="228" t="s">
        <v>151</v>
      </c>
      <c r="E167" s="229" t="s">
        <v>1056</v>
      </c>
      <c r="F167" s="230" t="s">
        <v>1057</v>
      </c>
      <c r="G167" s="231" t="s">
        <v>782</v>
      </c>
      <c r="H167" s="232">
        <v>1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45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155</v>
      </c>
      <c r="AT167" s="240" t="s">
        <v>151</v>
      </c>
      <c r="AU167" s="240" t="s">
        <v>90</v>
      </c>
      <c r="AY167" s="18" t="s">
        <v>148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88</v>
      </c>
      <c r="BK167" s="241">
        <f>ROUND(I167*H167,2)</f>
        <v>0</v>
      </c>
      <c r="BL167" s="18" t="s">
        <v>155</v>
      </c>
      <c r="BM167" s="240" t="s">
        <v>562</v>
      </c>
    </row>
    <row r="168" s="12" customFormat="1" ht="22.8" customHeight="1">
      <c r="A168" s="12"/>
      <c r="B168" s="212"/>
      <c r="C168" s="213"/>
      <c r="D168" s="214" t="s">
        <v>79</v>
      </c>
      <c r="E168" s="226" t="s">
        <v>915</v>
      </c>
      <c r="F168" s="226" t="s">
        <v>916</v>
      </c>
      <c r="G168" s="213"/>
      <c r="H168" s="213"/>
      <c r="I168" s="216"/>
      <c r="J168" s="227">
        <f>BK168</f>
        <v>0</v>
      </c>
      <c r="K168" s="213"/>
      <c r="L168" s="218"/>
      <c r="M168" s="219"/>
      <c r="N168" s="220"/>
      <c r="O168" s="220"/>
      <c r="P168" s="221">
        <f>SUM(P169:P173)</f>
        <v>0</v>
      </c>
      <c r="Q168" s="220"/>
      <c r="R168" s="221">
        <f>SUM(R169:R173)</f>
        <v>0</v>
      </c>
      <c r="S168" s="220"/>
      <c r="T168" s="222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3" t="s">
        <v>155</v>
      </c>
      <c r="AT168" s="224" t="s">
        <v>79</v>
      </c>
      <c r="AU168" s="224" t="s">
        <v>88</v>
      </c>
      <c r="AY168" s="223" t="s">
        <v>148</v>
      </c>
      <c r="BK168" s="225">
        <f>SUM(BK169:BK173)</f>
        <v>0</v>
      </c>
    </row>
    <row r="169" s="2" customFormat="1" ht="16.5" customHeight="1">
      <c r="A169" s="39"/>
      <c r="B169" s="40"/>
      <c r="C169" s="228" t="s">
        <v>394</v>
      </c>
      <c r="D169" s="228" t="s">
        <v>151</v>
      </c>
      <c r="E169" s="229" t="s">
        <v>1058</v>
      </c>
      <c r="F169" s="230" t="s">
        <v>1059</v>
      </c>
      <c r="G169" s="231" t="s">
        <v>782</v>
      </c>
      <c r="H169" s="232">
        <v>3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45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919</v>
      </c>
      <c r="AT169" s="240" t="s">
        <v>151</v>
      </c>
      <c r="AU169" s="240" t="s">
        <v>90</v>
      </c>
      <c r="AY169" s="18" t="s">
        <v>148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88</v>
      </c>
      <c r="BK169" s="241">
        <f>ROUND(I169*H169,2)</f>
        <v>0</v>
      </c>
      <c r="BL169" s="18" t="s">
        <v>919</v>
      </c>
      <c r="BM169" s="240" t="s">
        <v>570</v>
      </c>
    </row>
    <row r="170" s="2" customFormat="1" ht="21.75" customHeight="1">
      <c r="A170" s="39"/>
      <c r="B170" s="40"/>
      <c r="C170" s="228" t="s">
        <v>398</v>
      </c>
      <c r="D170" s="228" t="s">
        <v>151</v>
      </c>
      <c r="E170" s="229" t="s">
        <v>966</v>
      </c>
      <c r="F170" s="230" t="s">
        <v>1060</v>
      </c>
      <c r="G170" s="231" t="s">
        <v>782</v>
      </c>
      <c r="H170" s="232">
        <v>1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45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919</v>
      </c>
      <c r="AT170" s="240" t="s">
        <v>151</v>
      </c>
      <c r="AU170" s="240" t="s">
        <v>90</v>
      </c>
      <c r="AY170" s="18" t="s">
        <v>148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88</v>
      </c>
      <c r="BK170" s="241">
        <f>ROUND(I170*H170,2)</f>
        <v>0</v>
      </c>
      <c r="BL170" s="18" t="s">
        <v>919</v>
      </c>
      <c r="BM170" s="240" t="s">
        <v>579</v>
      </c>
    </row>
    <row r="171" s="2" customFormat="1" ht="21.75" customHeight="1">
      <c r="A171" s="39"/>
      <c r="B171" s="40"/>
      <c r="C171" s="228" t="s">
        <v>403</v>
      </c>
      <c r="D171" s="228" t="s">
        <v>151</v>
      </c>
      <c r="E171" s="229" t="s">
        <v>1061</v>
      </c>
      <c r="F171" s="230" t="s">
        <v>970</v>
      </c>
      <c r="G171" s="231" t="s">
        <v>782</v>
      </c>
      <c r="H171" s="232">
        <v>1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45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919</v>
      </c>
      <c r="AT171" s="240" t="s">
        <v>151</v>
      </c>
      <c r="AU171" s="240" t="s">
        <v>90</v>
      </c>
      <c r="AY171" s="18" t="s">
        <v>148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88</v>
      </c>
      <c r="BK171" s="241">
        <f>ROUND(I171*H171,2)</f>
        <v>0</v>
      </c>
      <c r="BL171" s="18" t="s">
        <v>919</v>
      </c>
      <c r="BM171" s="240" t="s">
        <v>589</v>
      </c>
    </row>
    <row r="172" s="2" customFormat="1" ht="16.5" customHeight="1">
      <c r="A172" s="39"/>
      <c r="B172" s="40"/>
      <c r="C172" s="228" t="s">
        <v>409</v>
      </c>
      <c r="D172" s="228" t="s">
        <v>151</v>
      </c>
      <c r="E172" s="229" t="s">
        <v>978</v>
      </c>
      <c r="F172" s="230" t="s">
        <v>979</v>
      </c>
      <c r="G172" s="231" t="s">
        <v>980</v>
      </c>
      <c r="H172" s="232">
        <v>6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45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919</v>
      </c>
      <c r="AT172" s="240" t="s">
        <v>151</v>
      </c>
      <c r="AU172" s="240" t="s">
        <v>90</v>
      </c>
      <c r="AY172" s="18" t="s">
        <v>148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88</v>
      </c>
      <c r="BK172" s="241">
        <f>ROUND(I172*H172,2)</f>
        <v>0</v>
      </c>
      <c r="BL172" s="18" t="s">
        <v>919</v>
      </c>
      <c r="BM172" s="240" t="s">
        <v>601</v>
      </c>
    </row>
    <row r="173" s="2" customFormat="1" ht="24.15" customHeight="1">
      <c r="A173" s="39"/>
      <c r="B173" s="40"/>
      <c r="C173" s="228" t="s">
        <v>417</v>
      </c>
      <c r="D173" s="228" t="s">
        <v>151</v>
      </c>
      <c r="E173" s="229" t="s">
        <v>1062</v>
      </c>
      <c r="F173" s="230" t="s">
        <v>984</v>
      </c>
      <c r="G173" s="231" t="s">
        <v>433</v>
      </c>
      <c r="H173" s="297"/>
      <c r="I173" s="233"/>
      <c r="J173" s="234">
        <f>ROUND(I173*H173,2)</f>
        <v>0</v>
      </c>
      <c r="K173" s="235"/>
      <c r="L173" s="45"/>
      <c r="M173" s="302" t="s">
        <v>1</v>
      </c>
      <c r="N173" s="303" t="s">
        <v>45</v>
      </c>
      <c r="O173" s="304"/>
      <c r="P173" s="305">
        <f>O173*H173</f>
        <v>0</v>
      </c>
      <c r="Q173" s="305">
        <v>0</v>
      </c>
      <c r="R173" s="305">
        <f>Q173*H173</f>
        <v>0</v>
      </c>
      <c r="S173" s="305">
        <v>0</v>
      </c>
      <c r="T173" s="30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919</v>
      </c>
      <c r="AT173" s="240" t="s">
        <v>151</v>
      </c>
      <c r="AU173" s="240" t="s">
        <v>90</v>
      </c>
      <c r="AY173" s="18" t="s">
        <v>148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88</v>
      </c>
      <c r="BK173" s="241">
        <f>ROUND(I173*H173,2)</f>
        <v>0</v>
      </c>
      <c r="BL173" s="18" t="s">
        <v>919</v>
      </c>
      <c r="BM173" s="240" t="s">
        <v>610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FmueBzPym1pR+bOx/PfY1jkIOGVi8MvrO1FgBySNvs1eeCdDjuXE4YxfVCS4G/PbNw1fr5GuYlYx99OVMSJcGw==" hashValue="4BbigA/1Lg7OND7rjRmrWyi0+NKdCwAQgqlg2mWLlEauz1r4zqAyVYLEm+g+Y7Y1lMc1yZdg/33gO+ZhuKAgQQ==" algorithmName="SHA-512" password="CC35"/>
  <autoFilter ref="C126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Rekonstrukce budovy ředitelství - OKB pro nemocnici následné péče Moravská Třebová</v>
      </c>
      <c r="F7" s="151"/>
      <c r="G7" s="151"/>
      <c r="H7" s="151"/>
      <c r="L7" s="21"/>
    </row>
    <row r="8" s="1" customFormat="1" ht="12" customHeight="1">
      <c r="B8" s="21"/>
      <c r="D8" s="151" t="s">
        <v>111</v>
      </c>
      <c r="L8" s="21"/>
    </row>
    <row r="9" s="2" customFormat="1" ht="16.5" customHeight="1">
      <c r="A9" s="39"/>
      <c r="B9" s="45"/>
      <c r="C9" s="39"/>
      <c r="D9" s="39"/>
      <c r="E9" s="152" t="s">
        <v>732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733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1063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40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42</v>
      </c>
      <c r="G34" s="39"/>
      <c r="H34" s="39"/>
      <c r="I34" s="162" t="s">
        <v>41</v>
      </c>
      <c r="J34" s="162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44</v>
      </c>
      <c r="E35" s="151" t="s">
        <v>45</v>
      </c>
      <c r="F35" s="164">
        <f>ROUND((SUM(BE128:BE236)),  2)</f>
        <v>0</v>
      </c>
      <c r="G35" s="39"/>
      <c r="H35" s="39"/>
      <c r="I35" s="165">
        <v>0.20999999999999999</v>
      </c>
      <c r="J35" s="164">
        <f>ROUND(((SUM(BE128:BE236))*I35),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46</v>
      </c>
      <c r="F36" s="164">
        <f>ROUND((SUM(BF128:BF236)),  2)</f>
        <v>0</v>
      </c>
      <c r="G36" s="39"/>
      <c r="H36" s="39"/>
      <c r="I36" s="165">
        <v>0.14999999999999999</v>
      </c>
      <c r="J36" s="164">
        <f>ROUND(((SUM(BF128:BF236))*I36),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ROUND((SUM(BG128:BG236)),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48</v>
      </c>
      <c r="F38" s="164">
        <f>ROUND((SUM(BH128:BH236)),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49</v>
      </c>
      <c r="F39" s="164">
        <f>ROUND((SUM(BI128:BI236)),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Rekonstrukce budovy ředitelství - OKB pro nemocnici následné péče Moravská Třebová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732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733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D.1.4.4 - Zařízení silnoproudé elektrotechniky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Moravská Třebová</v>
      </c>
      <c r="G91" s="41"/>
      <c r="H91" s="41"/>
      <c r="I91" s="33" t="s">
        <v>22</v>
      </c>
      <c r="J91" s="80" t="str">
        <f>IF(J14="","",J14)</f>
        <v>2. 8. 2022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Nemocnice následné Péče Moravská Třebová</v>
      </c>
      <c r="G93" s="41"/>
      <c r="H93" s="41"/>
      <c r="I93" s="33" t="s">
        <v>32</v>
      </c>
      <c r="J93" s="37" t="str">
        <f>E23</f>
        <v>K I P spol. s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Pavel Rinn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s="9" customFormat="1" ht="24.96" customHeight="1">
      <c r="A99" s="9"/>
      <c r="B99" s="189"/>
      <c r="C99" s="190"/>
      <c r="D99" s="191" t="s">
        <v>1064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1065</v>
      </c>
      <c r="E100" s="192"/>
      <c r="F100" s="192"/>
      <c r="G100" s="192"/>
      <c r="H100" s="192"/>
      <c r="I100" s="192"/>
      <c r="J100" s="193">
        <f>J150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1066</v>
      </c>
      <c r="E101" s="192"/>
      <c r="F101" s="192"/>
      <c r="G101" s="192"/>
      <c r="H101" s="192"/>
      <c r="I101" s="192"/>
      <c r="J101" s="193">
        <f>J176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1067</v>
      </c>
      <c r="E102" s="192"/>
      <c r="F102" s="192"/>
      <c r="G102" s="192"/>
      <c r="H102" s="192"/>
      <c r="I102" s="192"/>
      <c r="J102" s="193">
        <f>J189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1068</v>
      </c>
      <c r="E103" s="192"/>
      <c r="F103" s="192"/>
      <c r="G103" s="192"/>
      <c r="H103" s="192"/>
      <c r="I103" s="192"/>
      <c r="J103" s="193">
        <f>J214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1069</v>
      </c>
      <c r="E104" s="192"/>
      <c r="F104" s="192"/>
      <c r="G104" s="192"/>
      <c r="H104" s="192"/>
      <c r="I104" s="192"/>
      <c r="J104" s="193">
        <f>J226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9"/>
      <c r="C105" s="190"/>
      <c r="D105" s="191" t="s">
        <v>1070</v>
      </c>
      <c r="E105" s="192"/>
      <c r="F105" s="192"/>
      <c r="G105" s="192"/>
      <c r="H105" s="192"/>
      <c r="I105" s="192"/>
      <c r="J105" s="193">
        <f>J230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9"/>
      <c r="C106" s="190"/>
      <c r="D106" s="191" t="s">
        <v>1071</v>
      </c>
      <c r="E106" s="192"/>
      <c r="F106" s="192"/>
      <c r="G106" s="192"/>
      <c r="H106" s="192"/>
      <c r="I106" s="192"/>
      <c r="J106" s="193">
        <f>J234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84" t="str">
        <f>E7</f>
        <v>Rekonstrukce budovy ředitelství - OKB pro nemocnici následné péče Moravská Třebová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111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732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733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D.1.4.4 - Zařízení silnoproudé elektrotechniky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>Moravská Třebová</v>
      </c>
      <c r="G122" s="41"/>
      <c r="H122" s="41"/>
      <c r="I122" s="33" t="s">
        <v>22</v>
      </c>
      <c r="J122" s="80" t="str">
        <f>IF(J14="","",J14)</f>
        <v>2. 8. 2022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>Nemocnice následné Péče Moravská Třebová</v>
      </c>
      <c r="G124" s="41"/>
      <c r="H124" s="41"/>
      <c r="I124" s="33" t="s">
        <v>32</v>
      </c>
      <c r="J124" s="37" t="str">
        <f>E23</f>
        <v>K I P spol. s r. 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IF(E20="","",E20)</f>
        <v>Vyplň údaj</v>
      </c>
      <c r="G125" s="41"/>
      <c r="H125" s="41"/>
      <c r="I125" s="33" t="s">
        <v>37</v>
      </c>
      <c r="J125" s="37" t="str">
        <f>E26</f>
        <v>Pavel Rinn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134</v>
      </c>
      <c r="D127" s="203" t="s">
        <v>65</v>
      </c>
      <c r="E127" s="203" t="s">
        <v>61</v>
      </c>
      <c r="F127" s="203" t="s">
        <v>62</v>
      </c>
      <c r="G127" s="203" t="s">
        <v>135</v>
      </c>
      <c r="H127" s="203" t="s">
        <v>136</v>
      </c>
      <c r="I127" s="203" t="s">
        <v>137</v>
      </c>
      <c r="J127" s="204" t="s">
        <v>115</v>
      </c>
      <c r="K127" s="205" t="s">
        <v>138</v>
      </c>
      <c r="L127" s="206"/>
      <c r="M127" s="101" t="s">
        <v>1</v>
      </c>
      <c r="N127" s="102" t="s">
        <v>44</v>
      </c>
      <c r="O127" s="102" t="s">
        <v>139</v>
      </c>
      <c r="P127" s="102" t="s">
        <v>140</v>
      </c>
      <c r="Q127" s="102" t="s">
        <v>141</v>
      </c>
      <c r="R127" s="102" t="s">
        <v>142</v>
      </c>
      <c r="S127" s="102" t="s">
        <v>143</v>
      </c>
      <c r="T127" s="103" t="s">
        <v>144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145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P129+P150+P176+P189+P214+P226+P230+P234</f>
        <v>0</v>
      </c>
      <c r="Q128" s="105"/>
      <c r="R128" s="209">
        <f>R129+R150+R176+R189+R214+R226+R230+R234</f>
        <v>0</v>
      </c>
      <c r="S128" s="105"/>
      <c r="T128" s="210">
        <f>T129+T150+T176+T189+T214+T226+T230+T234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79</v>
      </c>
      <c r="AU128" s="18" t="s">
        <v>117</v>
      </c>
      <c r="BK128" s="211">
        <f>BK129+BK150+BK176+BK189+BK214+BK226+BK230+BK234</f>
        <v>0</v>
      </c>
    </row>
    <row r="129" s="12" customFormat="1" ht="25.92" customHeight="1">
      <c r="A129" s="12"/>
      <c r="B129" s="212"/>
      <c r="C129" s="213"/>
      <c r="D129" s="214" t="s">
        <v>79</v>
      </c>
      <c r="E129" s="215" t="s">
        <v>744</v>
      </c>
      <c r="F129" s="215" t="s">
        <v>1072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SUM(P130:P149)</f>
        <v>0</v>
      </c>
      <c r="Q129" s="220"/>
      <c r="R129" s="221">
        <f>SUM(R130:R149)</f>
        <v>0</v>
      </c>
      <c r="S129" s="220"/>
      <c r="T129" s="222">
        <f>SUM(T130:T149)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88</v>
      </c>
      <c r="AT129" s="224" t="s">
        <v>79</v>
      </c>
      <c r="AU129" s="224" t="s">
        <v>80</v>
      </c>
      <c r="AY129" s="223" t="s">
        <v>148</v>
      </c>
      <c r="BK129" s="225">
        <f>SUM(BK130:BK149)</f>
        <v>0</v>
      </c>
    </row>
    <row r="130" s="2" customFormat="1" ht="16.5" customHeight="1">
      <c r="A130" s="39"/>
      <c r="B130" s="40"/>
      <c r="C130" s="228" t="s">
        <v>88</v>
      </c>
      <c r="D130" s="228" t="s">
        <v>151</v>
      </c>
      <c r="E130" s="229" t="s">
        <v>1073</v>
      </c>
      <c r="F130" s="230" t="s">
        <v>1074</v>
      </c>
      <c r="G130" s="231" t="s">
        <v>1075</v>
      </c>
      <c r="H130" s="232">
        <v>1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45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155</v>
      </c>
      <c r="AT130" s="240" t="s">
        <v>151</v>
      </c>
      <c r="AU130" s="240" t="s">
        <v>88</v>
      </c>
      <c r="AY130" s="18" t="s">
        <v>148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88</v>
      </c>
      <c r="BK130" s="241">
        <f>ROUND(I130*H130,2)</f>
        <v>0</v>
      </c>
      <c r="BL130" s="18" t="s">
        <v>155</v>
      </c>
      <c r="BM130" s="240" t="s">
        <v>90</v>
      </c>
    </row>
    <row r="131" s="2" customFormat="1" ht="16.5" customHeight="1">
      <c r="A131" s="39"/>
      <c r="B131" s="40"/>
      <c r="C131" s="228" t="s">
        <v>90</v>
      </c>
      <c r="D131" s="228" t="s">
        <v>151</v>
      </c>
      <c r="E131" s="229" t="s">
        <v>1076</v>
      </c>
      <c r="F131" s="230" t="s">
        <v>1077</v>
      </c>
      <c r="G131" s="231" t="s">
        <v>782</v>
      </c>
      <c r="H131" s="232">
        <v>1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45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155</v>
      </c>
      <c r="AT131" s="240" t="s">
        <v>151</v>
      </c>
      <c r="AU131" s="240" t="s">
        <v>88</v>
      </c>
      <c r="AY131" s="18" t="s">
        <v>148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88</v>
      </c>
      <c r="BK131" s="241">
        <f>ROUND(I131*H131,2)</f>
        <v>0</v>
      </c>
      <c r="BL131" s="18" t="s">
        <v>155</v>
      </c>
      <c r="BM131" s="240" t="s">
        <v>155</v>
      </c>
    </row>
    <row r="132" s="2" customFormat="1" ht="16.5" customHeight="1">
      <c r="A132" s="39"/>
      <c r="B132" s="40"/>
      <c r="C132" s="228" t="s">
        <v>149</v>
      </c>
      <c r="D132" s="228" t="s">
        <v>151</v>
      </c>
      <c r="E132" s="229" t="s">
        <v>1078</v>
      </c>
      <c r="F132" s="230" t="s">
        <v>1079</v>
      </c>
      <c r="G132" s="231" t="s">
        <v>782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45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155</v>
      </c>
      <c r="AT132" s="240" t="s">
        <v>151</v>
      </c>
      <c r="AU132" s="240" t="s">
        <v>88</v>
      </c>
      <c r="AY132" s="18" t="s">
        <v>148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88</v>
      </c>
      <c r="BK132" s="241">
        <f>ROUND(I132*H132,2)</f>
        <v>0</v>
      </c>
      <c r="BL132" s="18" t="s">
        <v>155</v>
      </c>
      <c r="BM132" s="240" t="s">
        <v>176</v>
      </c>
    </row>
    <row r="133" s="15" customFormat="1">
      <c r="A133" s="15"/>
      <c r="B133" s="265"/>
      <c r="C133" s="266"/>
      <c r="D133" s="244" t="s">
        <v>157</v>
      </c>
      <c r="E133" s="267" t="s">
        <v>1</v>
      </c>
      <c r="F133" s="268" t="s">
        <v>1080</v>
      </c>
      <c r="G133" s="266"/>
      <c r="H133" s="267" t="s">
        <v>1</v>
      </c>
      <c r="I133" s="269"/>
      <c r="J133" s="266"/>
      <c r="K133" s="266"/>
      <c r="L133" s="270"/>
      <c r="M133" s="271"/>
      <c r="N133" s="272"/>
      <c r="O133" s="272"/>
      <c r="P133" s="272"/>
      <c r="Q133" s="272"/>
      <c r="R133" s="272"/>
      <c r="S133" s="272"/>
      <c r="T133" s="27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4" t="s">
        <v>157</v>
      </c>
      <c r="AU133" s="274" t="s">
        <v>88</v>
      </c>
      <c r="AV133" s="15" t="s">
        <v>88</v>
      </c>
      <c r="AW133" s="15" t="s">
        <v>36</v>
      </c>
      <c r="AX133" s="15" t="s">
        <v>80</v>
      </c>
      <c r="AY133" s="274" t="s">
        <v>148</v>
      </c>
    </row>
    <row r="134" s="15" customFormat="1">
      <c r="A134" s="15"/>
      <c r="B134" s="265"/>
      <c r="C134" s="266"/>
      <c r="D134" s="244" t="s">
        <v>157</v>
      </c>
      <c r="E134" s="267" t="s">
        <v>1</v>
      </c>
      <c r="F134" s="268" t="s">
        <v>1081</v>
      </c>
      <c r="G134" s="266"/>
      <c r="H134" s="267" t="s">
        <v>1</v>
      </c>
      <c r="I134" s="269"/>
      <c r="J134" s="266"/>
      <c r="K134" s="266"/>
      <c r="L134" s="270"/>
      <c r="M134" s="271"/>
      <c r="N134" s="272"/>
      <c r="O134" s="272"/>
      <c r="P134" s="272"/>
      <c r="Q134" s="272"/>
      <c r="R134" s="272"/>
      <c r="S134" s="272"/>
      <c r="T134" s="27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4" t="s">
        <v>157</v>
      </c>
      <c r="AU134" s="274" t="s">
        <v>88</v>
      </c>
      <c r="AV134" s="15" t="s">
        <v>88</v>
      </c>
      <c r="AW134" s="15" t="s">
        <v>36</v>
      </c>
      <c r="AX134" s="15" t="s">
        <v>80</v>
      </c>
      <c r="AY134" s="274" t="s">
        <v>148</v>
      </c>
    </row>
    <row r="135" s="13" customFormat="1">
      <c r="A135" s="13"/>
      <c r="B135" s="242"/>
      <c r="C135" s="243"/>
      <c r="D135" s="244" t="s">
        <v>157</v>
      </c>
      <c r="E135" s="245" t="s">
        <v>1</v>
      </c>
      <c r="F135" s="246" t="s">
        <v>88</v>
      </c>
      <c r="G135" s="243"/>
      <c r="H135" s="247">
        <v>1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157</v>
      </c>
      <c r="AU135" s="253" t="s">
        <v>88</v>
      </c>
      <c r="AV135" s="13" t="s">
        <v>90</v>
      </c>
      <c r="AW135" s="13" t="s">
        <v>36</v>
      </c>
      <c r="AX135" s="13" t="s">
        <v>80</v>
      </c>
      <c r="AY135" s="253" t="s">
        <v>148</v>
      </c>
    </row>
    <row r="136" s="14" customFormat="1">
      <c r="A136" s="14"/>
      <c r="B136" s="254"/>
      <c r="C136" s="255"/>
      <c r="D136" s="244" t="s">
        <v>157</v>
      </c>
      <c r="E136" s="256" t="s">
        <v>1</v>
      </c>
      <c r="F136" s="257" t="s">
        <v>166</v>
      </c>
      <c r="G136" s="255"/>
      <c r="H136" s="258">
        <v>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4" t="s">
        <v>157</v>
      </c>
      <c r="AU136" s="264" t="s">
        <v>88</v>
      </c>
      <c r="AV136" s="14" t="s">
        <v>155</v>
      </c>
      <c r="AW136" s="14" t="s">
        <v>36</v>
      </c>
      <c r="AX136" s="14" t="s">
        <v>88</v>
      </c>
      <c r="AY136" s="264" t="s">
        <v>148</v>
      </c>
    </row>
    <row r="137" s="2" customFormat="1" ht="16.5" customHeight="1">
      <c r="A137" s="39"/>
      <c r="B137" s="40"/>
      <c r="C137" s="228" t="s">
        <v>155</v>
      </c>
      <c r="D137" s="228" t="s">
        <v>151</v>
      </c>
      <c r="E137" s="229" t="s">
        <v>1082</v>
      </c>
      <c r="F137" s="230" t="s">
        <v>1083</v>
      </c>
      <c r="G137" s="231" t="s">
        <v>782</v>
      </c>
      <c r="H137" s="232">
        <v>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45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155</v>
      </c>
      <c r="AT137" s="240" t="s">
        <v>151</v>
      </c>
      <c r="AU137" s="240" t="s">
        <v>88</v>
      </c>
      <c r="AY137" s="18" t="s">
        <v>148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88</v>
      </c>
      <c r="BK137" s="241">
        <f>ROUND(I137*H137,2)</f>
        <v>0</v>
      </c>
      <c r="BL137" s="18" t="s">
        <v>155</v>
      </c>
      <c r="BM137" s="240" t="s">
        <v>211</v>
      </c>
    </row>
    <row r="138" s="2" customFormat="1" ht="16.5" customHeight="1">
      <c r="A138" s="39"/>
      <c r="B138" s="40"/>
      <c r="C138" s="228" t="s">
        <v>178</v>
      </c>
      <c r="D138" s="228" t="s">
        <v>151</v>
      </c>
      <c r="E138" s="229" t="s">
        <v>1084</v>
      </c>
      <c r="F138" s="230" t="s">
        <v>1085</v>
      </c>
      <c r="G138" s="231" t="s">
        <v>782</v>
      </c>
      <c r="H138" s="232">
        <v>1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45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155</v>
      </c>
      <c r="AT138" s="240" t="s">
        <v>151</v>
      </c>
      <c r="AU138" s="240" t="s">
        <v>88</v>
      </c>
      <c r="AY138" s="18" t="s">
        <v>148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88</v>
      </c>
      <c r="BK138" s="241">
        <f>ROUND(I138*H138,2)</f>
        <v>0</v>
      </c>
      <c r="BL138" s="18" t="s">
        <v>155</v>
      </c>
      <c r="BM138" s="240" t="s">
        <v>234</v>
      </c>
    </row>
    <row r="139" s="2" customFormat="1" ht="16.5" customHeight="1">
      <c r="A139" s="39"/>
      <c r="B139" s="40"/>
      <c r="C139" s="228" t="s">
        <v>176</v>
      </c>
      <c r="D139" s="228" t="s">
        <v>151</v>
      </c>
      <c r="E139" s="229" t="s">
        <v>1086</v>
      </c>
      <c r="F139" s="230" t="s">
        <v>1087</v>
      </c>
      <c r="G139" s="231" t="s">
        <v>782</v>
      </c>
      <c r="H139" s="232">
        <v>1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45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155</v>
      </c>
      <c r="AT139" s="240" t="s">
        <v>151</v>
      </c>
      <c r="AU139" s="240" t="s">
        <v>88</v>
      </c>
      <c r="AY139" s="18" t="s">
        <v>148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88</v>
      </c>
      <c r="BK139" s="241">
        <f>ROUND(I139*H139,2)</f>
        <v>0</v>
      </c>
      <c r="BL139" s="18" t="s">
        <v>155</v>
      </c>
      <c r="BM139" s="240" t="s">
        <v>247</v>
      </c>
    </row>
    <row r="140" s="2" customFormat="1" ht="16.5" customHeight="1">
      <c r="A140" s="39"/>
      <c r="B140" s="40"/>
      <c r="C140" s="286" t="s">
        <v>194</v>
      </c>
      <c r="D140" s="286" t="s">
        <v>274</v>
      </c>
      <c r="E140" s="287" t="s">
        <v>1088</v>
      </c>
      <c r="F140" s="288" t="s">
        <v>1074</v>
      </c>
      <c r="G140" s="289" t="s">
        <v>1075</v>
      </c>
      <c r="H140" s="290">
        <v>1</v>
      </c>
      <c r="I140" s="291"/>
      <c r="J140" s="292">
        <f>ROUND(I140*H140,2)</f>
        <v>0</v>
      </c>
      <c r="K140" s="293"/>
      <c r="L140" s="294"/>
      <c r="M140" s="295" t="s">
        <v>1</v>
      </c>
      <c r="N140" s="296" t="s">
        <v>45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211</v>
      </c>
      <c r="AT140" s="240" t="s">
        <v>274</v>
      </c>
      <c r="AU140" s="240" t="s">
        <v>88</v>
      </c>
      <c r="AY140" s="18" t="s">
        <v>148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88</v>
      </c>
      <c r="BK140" s="241">
        <f>ROUND(I140*H140,2)</f>
        <v>0</v>
      </c>
      <c r="BL140" s="18" t="s">
        <v>155</v>
      </c>
      <c r="BM140" s="240" t="s">
        <v>268</v>
      </c>
    </row>
    <row r="141" s="2" customFormat="1" ht="16.5" customHeight="1">
      <c r="A141" s="39"/>
      <c r="B141" s="40"/>
      <c r="C141" s="286" t="s">
        <v>211</v>
      </c>
      <c r="D141" s="286" t="s">
        <v>274</v>
      </c>
      <c r="E141" s="287" t="s">
        <v>1089</v>
      </c>
      <c r="F141" s="288" t="s">
        <v>1077</v>
      </c>
      <c r="G141" s="289" t="s">
        <v>782</v>
      </c>
      <c r="H141" s="290">
        <v>1</v>
      </c>
      <c r="I141" s="291"/>
      <c r="J141" s="292">
        <f>ROUND(I141*H141,2)</f>
        <v>0</v>
      </c>
      <c r="K141" s="293"/>
      <c r="L141" s="294"/>
      <c r="M141" s="295" t="s">
        <v>1</v>
      </c>
      <c r="N141" s="296" t="s">
        <v>45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211</v>
      </c>
      <c r="AT141" s="240" t="s">
        <v>274</v>
      </c>
      <c r="AU141" s="240" t="s">
        <v>88</v>
      </c>
      <c r="AY141" s="18" t="s">
        <v>148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88</v>
      </c>
      <c r="BK141" s="241">
        <f>ROUND(I141*H141,2)</f>
        <v>0</v>
      </c>
      <c r="BL141" s="18" t="s">
        <v>155</v>
      </c>
      <c r="BM141" s="240" t="s">
        <v>279</v>
      </c>
    </row>
    <row r="142" s="2" customFormat="1" ht="16.5" customHeight="1">
      <c r="A142" s="39"/>
      <c r="B142" s="40"/>
      <c r="C142" s="286" t="s">
        <v>217</v>
      </c>
      <c r="D142" s="286" t="s">
        <v>274</v>
      </c>
      <c r="E142" s="287" t="s">
        <v>1090</v>
      </c>
      <c r="F142" s="288" t="s">
        <v>1079</v>
      </c>
      <c r="G142" s="289" t="s">
        <v>782</v>
      </c>
      <c r="H142" s="290">
        <v>1</v>
      </c>
      <c r="I142" s="291"/>
      <c r="J142" s="292">
        <f>ROUND(I142*H142,2)</f>
        <v>0</v>
      </c>
      <c r="K142" s="293"/>
      <c r="L142" s="294"/>
      <c r="M142" s="295" t="s">
        <v>1</v>
      </c>
      <c r="N142" s="296" t="s">
        <v>45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211</v>
      </c>
      <c r="AT142" s="240" t="s">
        <v>274</v>
      </c>
      <c r="AU142" s="240" t="s">
        <v>88</v>
      </c>
      <c r="AY142" s="18" t="s">
        <v>148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88</v>
      </c>
      <c r="BK142" s="241">
        <f>ROUND(I142*H142,2)</f>
        <v>0</v>
      </c>
      <c r="BL142" s="18" t="s">
        <v>155</v>
      </c>
      <c r="BM142" s="240" t="s">
        <v>290</v>
      </c>
    </row>
    <row r="143" s="15" customFormat="1">
      <c r="A143" s="15"/>
      <c r="B143" s="265"/>
      <c r="C143" s="266"/>
      <c r="D143" s="244" t="s">
        <v>157</v>
      </c>
      <c r="E143" s="267" t="s">
        <v>1</v>
      </c>
      <c r="F143" s="268" t="s">
        <v>1080</v>
      </c>
      <c r="G143" s="266"/>
      <c r="H143" s="267" t="s">
        <v>1</v>
      </c>
      <c r="I143" s="269"/>
      <c r="J143" s="266"/>
      <c r="K143" s="266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157</v>
      </c>
      <c r="AU143" s="274" t="s">
        <v>88</v>
      </c>
      <c r="AV143" s="15" t="s">
        <v>88</v>
      </c>
      <c r="AW143" s="15" t="s">
        <v>36</v>
      </c>
      <c r="AX143" s="15" t="s">
        <v>80</v>
      </c>
      <c r="AY143" s="274" t="s">
        <v>148</v>
      </c>
    </row>
    <row r="144" s="15" customFormat="1">
      <c r="A144" s="15"/>
      <c r="B144" s="265"/>
      <c r="C144" s="266"/>
      <c r="D144" s="244" t="s">
        <v>157</v>
      </c>
      <c r="E144" s="267" t="s">
        <v>1</v>
      </c>
      <c r="F144" s="268" t="s">
        <v>1081</v>
      </c>
      <c r="G144" s="266"/>
      <c r="H144" s="267" t="s">
        <v>1</v>
      </c>
      <c r="I144" s="269"/>
      <c r="J144" s="266"/>
      <c r="K144" s="266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157</v>
      </c>
      <c r="AU144" s="274" t="s">
        <v>88</v>
      </c>
      <c r="AV144" s="15" t="s">
        <v>88</v>
      </c>
      <c r="AW144" s="15" t="s">
        <v>36</v>
      </c>
      <c r="AX144" s="15" t="s">
        <v>80</v>
      </c>
      <c r="AY144" s="274" t="s">
        <v>148</v>
      </c>
    </row>
    <row r="145" s="13" customFormat="1">
      <c r="A145" s="13"/>
      <c r="B145" s="242"/>
      <c r="C145" s="243"/>
      <c r="D145" s="244" t="s">
        <v>157</v>
      </c>
      <c r="E145" s="245" t="s">
        <v>1</v>
      </c>
      <c r="F145" s="246" t="s">
        <v>88</v>
      </c>
      <c r="G145" s="243"/>
      <c r="H145" s="247">
        <v>1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157</v>
      </c>
      <c r="AU145" s="253" t="s">
        <v>88</v>
      </c>
      <c r="AV145" s="13" t="s">
        <v>90</v>
      </c>
      <c r="AW145" s="13" t="s">
        <v>36</v>
      </c>
      <c r="AX145" s="13" t="s">
        <v>80</v>
      </c>
      <c r="AY145" s="253" t="s">
        <v>148</v>
      </c>
    </row>
    <row r="146" s="14" customFormat="1">
      <c r="A146" s="14"/>
      <c r="B146" s="254"/>
      <c r="C146" s="255"/>
      <c r="D146" s="244" t="s">
        <v>157</v>
      </c>
      <c r="E146" s="256" t="s">
        <v>1</v>
      </c>
      <c r="F146" s="257" t="s">
        <v>166</v>
      </c>
      <c r="G146" s="255"/>
      <c r="H146" s="258">
        <v>1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157</v>
      </c>
      <c r="AU146" s="264" t="s">
        <v>88</v>
      </c>
      <c r="AV146" s="14" t="s">
        <v>155</v>
      </c>
      <c r="AW146" s="14" t="s">
        <v>36</v>
      </c>
      <c r="AX146" s="14" t="s">
        <v>88</v>
      </c>
      <c r="AY146" s="264" t="s">
        <v>148</v>
      </c>
    </row>
    <row r="147" s="2" customFormat="1" ht="16.5" customHeight="1">
      <c r="A147" s="39"/>
      <c r="B147" s="40"/>
      <c r="C147" s="286" t="s">
        <v>234</v>
      </c>
      <c r="D147" s="286" t="s">
        <v>274</v>
      </c>
      <c r="E147" s="287" t="s">
        <v>1091</v>
      </c>
      <c r="F147" s="288" t="s">
        <v>1083</v>
      </c>
      <c r="G147" s="289" t="s">
        <v>782</v>
      </c>
      <c r="H147" s="290">
        <v>1</v>
      </c>
      <c r="I147" s="291"/>
      <c r="J147" s="292">
        <f>ROUND(I147*H147,2)</f>
        <v>0</v>
      </c>
      <c r="K147" s="293"/>
      <c r="L147" s="294"/>
      <c r="M147" s="295" t="s">
        <v>1</v>
      </c>
      <c r="N147" s="296" t="s">
        <v>45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211</v>
      </c>
      <c r="AT147" s="240" t="s">
        <v>274</v>
      </c>
      <c r="AU147" s="240" t="s">
        <v>88</v>
      </c>
      <c r="AY147" s="18" t="s">
        <v>148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88</v>
      </c>
      <c r="BK147" s="241">
        <f>ROUND(I147*H147,2)</f>
        <v>0</v>
      </c>
      <c r="BL147" s="18" t="s">
        <v>155</v>
      </c>
      <c r="BM147" s="240" t="s">
        <v>302</v>
      </c>
    </row>
    <row r="148" s="2" customFormat="1" ht="16.5" customHeight="1">
      <c r="A148" s="39"/>
      <c r="B148" s="40"/>
      <c r="C148" s="286" t="s">
        <v>242</v>
      </c>
      <c r="D148" s="286" t="s">
        <v>274</v>
      </c>
      <c r="E148" s="287" t="s">
        <v>1092</v>
      </c>
      <c r="F148" s="288" t="s">
        <v>1085</v>
      </c>
      <c r="G148" s="289" t="s">
        <v>782</v>
      </c>
      <c r="H148" s="290">
        <v>1</v>
      </c>
      <c r="I148" s="291"/>
      <c r="J148" s="292">
        <f>ROUND(I148*H148,2)</f>
        <v>0</v>
      </c>
      <c r="K148" s="293"/>
      <c r="L148" s="294"/>
      <c r="M148" s="295" t="s">
        <v>1</v>
      </c>
      <c r="N148" s="296" t="s">
        <v>45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211</v>
      </c>
      <c r="AT148" s="240" t="s">
        <v>274</v>
      </c>
      <c r="AU148" s="240" t="s">
        <v>88</v>
      </c>
      <c r="AY148" s="18" t="s">
        <v>148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88</v>
      </c>
      <c r="BK148" s="241">
        <f>ROUND(I148*H148,2)</f>
        <v>0</v>
      </c>
      <c r="BL148" s="18" t="s">
        <v>155</v>
      </c>
      <c r="BM148" s="240" t="s">
        <v>325</v>
      </c>
    </row>
    <row r="149" s="2" customFormat="1" ht="16.5" customHeight="1">
      <c r="A149" s="39"/>
      <c r="B149" s="40"/>
      <c r="C149" s="286" t="s">
        <v>247</v>
      </c>
      <c r="D149" s="286" t="s">
        <v>274</v>
      </c>
      <c r="E149" s="287" t="s">
        <v>1093</v>
      </c>
      <c r="F149" s="288" t="s">
        <v>1087</v>
      </c>
      <c r="G149" s="289" t="s">
        <v>782</v>
      </c>
      <c r="H149" s="290">
        <v>1</v>
      </c>
      <c r="I149" s="291"/>
      <c r="J149" s="292">
        <f>ROUND(I149*H149,2)</f>
        <v>0</v>
      </c>
      <c r="K149" s="293"/>
      <c r="L149" s="294"/>
      <c r="M149" s="295" t="s">
        <v>1</v>
      </c>
      <c r="N149" s="296" t="s">
        <v>45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211</v>
      </c>
      <c r="AT149" s="240" t="s">
        <v>274</v>
      </c>
      <c r="AU149" s="240" t="s">
        <v>88</v>
      </c>
      <c r="AY149" s="18" t="s">
        <v>148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88</v>
      </c>
      <c r="BK149" s="241">
        <f>ROUND(I149*H149,2)</f>
        <v>0</v>
      </c>
      <c r="BL149" s="18" t="s">
        <v>155</v>
      </c>
      <c r="BM149" s="240" t="s">
        <v>335</v>
      </c>
    </row>
    <row r="150" s="12" customFormat="1" ht="25.92" customHeight="1">
      <c r="A150" s="12"/>
      <c r="B150" s="212"/>
      <c r="C150" s="213"/>
      <c r="D150" s="214" t="s">
        <v>79</v>
      </c>
      <c r="E150" s="215" t="s">
        <v>787</v>
      </c>
      <c r="F150" s="215" t="s">
        <v>1094</v>
      </c>
      <c r="G150" s="213"/>
      <c r="H150" s="213"/>
      <c r="I150" s="216"/>
      <c r="J150" s="217">
        <f>BK150</f>
        <v>0</v>
      </c>
      <c r="K150" s="213"/>
      <c r="L150" s="218"/>
      <c r="M150" s="219"/>
      <c r="N150" s="220"/>
      <c r="O150" s="220"/>
      <c r="P150" s="221">
        <f>SUM(P151:P175)</f>
        <v>0</v>
      </c>
      <c r="Q150" s="220"/>
      <c r="R150" s="221">
        <f>SUM(R151:R175)</f>
        <v>0</v>
      </c>
      <c r="S150" s="220"/>
      <c r="T150" s="222">
        <f>SUM(T151:T175)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88</v>
      </c>
      <c r="AT150" s="224" t="s">
        <v>79</v>
      </c>
      <c r="AU150" s="224" t="s">
        <v>80</v>
      </c>
      <c r="AY150" s="223" t="s">
        <v>148</v>
      </c>
      <c r="BK150" s="225">
        <f>SUM(BK151:BK175)</f>
        <v>0</v>
      </c>
    </row>
    <row r="151" s="2" customFormat="1" ht="16.5" customHeight="1">
      <c r="A151" s="39"/>
      <c r="B151" s="40"/>
      <c r="C151" s="228" t="s">
        <v>251</v>
      </c>
      <c r="D151" s="228" t="s">
        <v>151</v>
      </c>
      <c r="E151" s="229" t="s">
        <v>1095</v>
      </c>
      <c r="F151" s="230" t="s">
        <v>1096</v>
      </c>
      <c r="G151" s="231" t="s">
        <v>782</v>
      </c>
      <c r="H151" s="232">
        <v>2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45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155</v>
      </c>
      <c r="AT151" s="240" t="s">
        <v>151</v>
      </c>
      <c r="AU151" s="240" t="s">
        <v>88</v>
      </c>
      <c r="AY151" s="18" t="s">
        <v>148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88</v>
      </c>
      <c r="BK151" s="241">
        <f>ROUND(I151*H151,2)</f>
        <v>0</v>
      </c>
      <c r="BL151" s="18" t="s">
        <v>155</v>
      </c>
      <c r="BM151" s="240" t="s">
        <v>346</v>
      </c>
    </row>
    <row r="152" s="2" customFormat="1" ht="16.5" customHeight="1">
      <c r="A152" s="39"/>
      <c r="B152" s="40"/>
      <c r="C152" s="228" t="s">
        <v>268</v>
      </c>
      <c r="D152" s="228" t="s">
        <v>151</v>
      </c>
      <c r="E152" s="229" t="s">
        <v>1097</v>
      </c>
      <c r="F152" s="230" t="s">
        <v>1098</v>
      </c>
      <c r="G152" s="231" t="s">
        <v>782</v>
      </c>
      <c r="H152" s="232">
        <v>6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45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155</v>
      </c>
      <c r="AT152" s="240" t="s">
        <v>151</v>
      </c>
      <c r="AU152" s="240" t="s">
        <v>88</v>
      </c>
      <c r="AY152" s="18" t="s">
        <v>148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88</v>
      </c>
      <c r="BK152" s="241">
        <f>ROUND(I152*H152,2)</f>
        <v>0</v>
      </c>
      <c r="BL152" s="18" t="s">
        <v>155</v>
      </c>
      <c r="BM152" s="240" t="s">
        <v>356</v>
      </c>
    </row>
    <row r="153" s="2" customFormat="1" ht="16.5" customHeight="1">
      <c r="A153" s="39"/>
      <c r="B153" s="40"/>
      <c r="C153" s="228" t="s">
        <v>8</v>
      </c>
      <c r="D153" s="228" t="s">
        <v>151</v>
      </c>
      <c r="E153" s="229" t="s">
        <v>1099</v>
      </c>
      <c r="F153" s="230" t="s">
        <v>1100</v>
      </c>
      <c r="G153" s="231" t="s">
        <v>782</v>
      </c>
      <c r="H153" s="232">
        <v>2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45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155</v>
      </c>
      <c r="AT153" s="240" t="s">
        <v>151</v>
      </c>
      <c r="AU153" s="240" t="s">
        <v>88</v>
      </c>
      <c r="AY153" s="18" t="s">
        <v>148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88</v>
      </c>
      <c r="BK153" s="241">
        <f>ROUND(I153*H153,2)</f>
        <v>0</v>
      </c>
      <c r="BL153" s="18" t="s">
        <v>155</v>
      </c>
      <c r="BM153" s="240" t="s">
        <v>371</v>
      </c>
    </row>
    <row r="154" s="2" customFormat="1" ht="16.5" customHeight="1">
      <c r="A154" s="39"/>
      <c r="B154" s="40"/>
      <c r="C154" s="228" t="s">
        <v>279</v>
      </c>
      <c r="D154" s="228" t="s">
        <v>151</v>
      </c>
      <c r="E154" s="229" t="s">
        <v>1101</v>
      </c>
      <c r="F154" s="230" t="s">
        <v>1102</v>
      </c>
      <c r="G154" s="231" t="s">
        <v>782</v>
      </c>
      <c r="H154" s="232">
        <v>4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45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155</v>
      </c>
      <c r="AT154" s="240" t="s">
        <v>151</v>
      </c>
      <c r="AU154" s="240" t="s">
        <v>88</v>
      </c>
      <c r="AY154" s="18" t="s">
        <v>148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88</v>
      </c>
      <c r="BK154" s="241">
        <f>ROUND(I154*H154,2)</f>
        <v>0</v>
      </c>
      <c r="BL154" s="18" t="s">
        <v>155</v>
      </c>
      <c r="BM154" s="240" t="s">
        <v>380</v>
      </c>
    </row>
    <row r="155" s="2" customFormat="1" ht="16.5" customHeight="1">
      <c r="A155" s="39"/>
      <c r="B155" s="40"/>
      <c r="C155" s="228" t="s">
        <v>284</v>
      </c>
      <c r="D155" s="228" t="s">
        <v>151</v>
      </c>
      <c r="E155" s="229" t="s">
        <v>1103</v>
      </c>
      <c r="F155" s="230" t="s">
        <v>1104</v>
      </c>
      <c r="G155" s="231" t="s">
        <v>782</v>
      </c>
      <c r="H155" s="232">
        <v>5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45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155</v>
      </c>
      <c r="AT155" s="240" t="s">
        <v>151</v>
      </c>
      <c r="AU155" s="240" t="s">
        <v>88</v>
      </c>
      <c r="AY155" s="18" t="s">
        <v>148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88</v>
      </c>
      <c r="BK155" s="241">
        <f>ROUND(I155*H155,2)</f>
        <v>0</v>
      </c>
      <c r="BL155" s="18" t="s">
        <v>155</v>
      </c>
      <c r="BM155" s="240" t="s">
        <v>390</v>
      </c>
    </row>
    <row r="156" s="2" customFormat="1" ht="16.5" customHeight="1">
      <c r="A156" s="39"/>
      <c r="B156" s="40"/>
      <c r="C156" s="228" t="s">
        <v>290</v>
      </c>
      <c r="D156" s="228" t="s">
        <v>151</v>
      </c>
      <c r="E156" s="229" t="s">
        <v>1105</v>
      </c>
      <c r="F156" s="230" t="s">
        <v>1106</v>
      </c>
      <c r="G156" s="231" t="s">
        <v>782</v>
      </c>
      <c r="H156" s="232">
        <v>2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45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155</v>
      </c>
      <c r="AT156" s="240" t="s">
        <v>151</v>
      </c>
      <c r="AU156" s="240" t="s">
        <v>88</v>
      </c>
      <c r="AY156" s="18" t="s">
        <v>148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88</v>
      </c>
      <c r="BK156" s="241">
        <f>ROUND(I156*H156,2)</f>
        <v>0</v>
      </c>
      <c r="BL156" s="18" t="s">
        <v>155</v>
      </c>
      <c r="BM156" s="240" t="s">
        <v>398</v>
      </c>
    </row>
    <row r="157" s="2" customFormat="1" ht="16.5" customHeight="1">
      <c r="A157" s="39"/>
      <c r="B157" s="40"/>
      <c r="C157" s="228" t="s">
        <v>296</v>
      </c>
      <c r="D157" s="228" t="s">
        <v>151</v>
      </c>
      <c r="E157" s="229" t="s">
        <v>1107</v>
      </c>
      <c r="F157" s="230" t="s">
        <v>1108</v>
      </c>
      <c r="G157" s="231" t="s">
        <v>782</v>
      </c>
      <c r="H157" s="232">
        <v>1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45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155</v>
      </c>
      <c r="AT157" s="240" t="s">
        <v>151</v>
      </c>
      <c r="AU157" s="240" t="s">
        <v>88</v>
      </c>
      <c r="AY157" s="18" t="s">
        <v>148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88</v>
      </c>
      <c r="BK157" s="241">
        <f>ROUND(I157*H157,2)</f>
        <v>0</v>
      </c>
      <c r="BL157" s="18" t="s">
        <v>155</v>
      </c>
      <c r="BM157" s="240" t="s">
        <v>409</v>
      </c>
    </row>
    <row r="158" s="2" customFormat="1" ht="16.5" customHeight="1">
      <c r="A158" s="39"/>
      <c r="B158" s="40"/>
      <c r="C158" s="228" t="s">
        <v>302</v>
      </c>
      <c r="D158" s="228" t="s">
        <v>151</v>
      </c>
      <c r="E158" s="229" t="s">
        <v>1109</v>
      </c>
      <c r="F158" s="230" t="s">
        <v>1110</v>
      </c>
      <c r="G158" s="231" t="s">
        <v>782</v>
      </c>
      <c r="H158" s="232">
        <v>2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45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155</v>
      </c>
      <c r="AT158" s="240" t="s">
        <v>151</v>
      </c>
      <c r="AU158" s="240" t="s">
        <v>88</v>
      </c>
      <c r="AY158" s="18" t="s">
        <v>148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88</v>
      </c>
      <c r="BK158" s="241">
        <f>ROUND(I158*H158,2)</f>
        <v>0</v>
      </c>
      <c r="BL158" s="18" t="s">
        <v>155</v>
      </c>
      <c r="BM158" s="240" t="s">
        <v>421</v>
      </c>
    </row>
    <row r="159" s="2" customFormat="1" ht="16.5" customHeight="1">
      <c r="A159" s="39"/>
      <c r="B159" s="40"/>
      <c r="C159" s="228" t="s">
        <v>7</v>
      </c>
      <c r="D159" s="228" t="s">
        <v>151</v>
      </c>
      <c r="E159" s="229" t="s">
        <v>1111</v>
      </c>
      <c r="F159" s="230" t="s">
        <v>1112</v>
      </c>
      <c r="G159" s="231" t="s">
        <v>782</v>
      </c>
      <c r="H159" s="232">
        <v>21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45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155</v>
      </c>
      <c r="AT159" s="240" t="s">
        <v>151</v>
      </c>
      <c r="AU159" s="240" t="s">
        <v>88</v>
      </c>
      <c r="AY159" s="18" t="s">
        <v>148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88</v>
      </c>
      <c r="BK159" s="241">
        <f>ROUND(I159*H159,2)</f>
        <v>0</v>
      </c>
      <c r="BL159" s="18" t="s">
        <v>155</v>
      </c>
      <c r="BM159" s="240" t="s">
        <v>430</v>
      </c>
    </row>
    <row r="160" s="2" customFormat="1" ht="16.5" customHeight="1">
      <c r="A160" s="39"/>
      <c r="B160" s="40"/>
      <c r="C160" s="228" t="s">
        <v>325</v>
      </c>
      <c r="D160" s="228" t="s">
        <v>151</v>
      </c>
      <c r="E160" s="229" t="s">
        <v>1113</v>
      </c>
      <c r="F160" s="230" t="s">
        <v>1114</v>
      </c>
      <c r="G160" s="231" t="s">
        <v>782</v>
      </c>
      <c r="H160" s="232">
        <v>4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45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155</v>
      </c>
      <c r="AT160" s="240" t="s">
        <v>151</v>
      </c>
      <c r="AU160" s="240" t="s">
        <v>88</v>
      </c>
      <c r="AY160" s="18" t="s">
        <v>148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88</v>
      </c>
      <c r="BK160" s="241">
        <f>ROUND(I160*H160,2)</f>
        <v>0</v>
      </c>
      <c r="BL160" s="18" t="s">
        <v>155</v>
      </c>
      <c r="BM160" s="240" t="s">
        <v>441</v>
      </c>
    </row>
    <row r="161" s="2" customFormat="1" ht="16.5" customHeight="1">
      <c r="A161" s="39"/>
      <c r="B161" s="40"/>
      <c r="C161" s="228" t="s">
        <v>330</v>
      </c>
      <c r="D161" s="228" t="s">
        <v>151</v>
      </c>
      <c r="E161" s="229" t="s">
        <v>1115</v>
      </c>
      <c r="F161" s="230" t="s">
        <v>1116</v>
      </c>
      <c r="G161" s="231" t="s">
        <v>782</v>
      </c>
      <c r="H161" s="232">
        <v>1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45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155</v>
      </c>
      <c r="AT161" s="240" t="s">
        <v>151</v>
      </c>
      <c r="AU161" s="240" t="s">
        <v>88</v>
      </c>
      <c r="AY161" s="18" t="s">
        <v>148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88</v>
      </c>
      <c r="BK161" s="241">
        <f>ROUND(I161*H161,2)</f>
        <v>0</v>
      </c>
      <c r="BL161" s="18" t="s">
        <v>155</v>
      </c>
      <c r="BM161" s="240" t="s">
        <v>450</v>
      </c>
    </row>
    <row r="162" s="2" customFormat="1" ht="16.5" customHeight="1">
      <c r="A162" s="39"/>
      <c r="B162" s="40"/>
      <c r="C162" s="228" t="s">
        <v>335</v>
      </c>
      <c r="D162" s="228" t="s">
        <v>151</v>
      </c>
      <c r="E162" s="229" t="s">
        <v>1117</v>
      </c>
      <c r="F162" s="230" t="s">
        <v>1118</v>
      </c>
      <c r="G162" s="231" t="s">
        <v>782</v>
      </c>
      <c r="H162" s="232">
        <v>1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45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155</v>
      </c>
      <c r="AT162" s="240" t="s">
        <v>151</v>
      </c>
      <c r="AU162" s="240" t="s">
        <v>88</v>
      </c>
      <c r="AY162" s="18" t="s">
        <v>148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88</v>
      </c>
      <c r="BK162" s="241">
        <f>ROUND(I162*H162,2)</f>
        <v>0</v>
      </c>
      <c r="BL162" s="18" t="s">
        <v>155</v>
      </c>
      <c r="BM162" s="240" t="s">
        <v>461</v>
      </c>
    </row>
    <row r="163" s="2" customFormat="1" ht="16.5" customHeight="1">
      <c r="A163" s="39"/>
      <c r="B163" s="40"/>
      <c r="C163" s="228" t="s">
        <v>340</v>
      </c>
      <c r="D163" s="228" t="s">
        <v>151</v>
      </c>
      <c r="E163" s="229" t="s">
        <v>1119</v>
      </c>
      <c r="F163" s="230" t="s">
        <v>1120</v>
      </c>
      <c r="G163" s="231" t="s">
        <v>782</v>
      </c>
      <c r="H163" s="232">
        <v>1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45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155</v>
      </c>
      <c r="AT163" s="240" t="s">
        <v>151</v>
      </c>
      <c r="AU163" s="240" t="s">
        <v>88</v>
      </c>
      <c r="AY163" s="18" t="s">
        <v>148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88</v>
      </c>
      <c r="BK163" s="241">
        <f>ROUND(I163*H163,2)</f>
        <v>0</v>
      </c>
      <c r="BL163" s="18" t="s">
        <v>155</v>
      </c>
      <c r="BM163" s="240" t="s">
        <v>471</v>
      </c>
    </row>
    <row r="164" s="2" customFormat="1" ht="16.5" customHeight="1">
      <c r="A164" s="39"/>
      <c r="B164" s="40"/>
      <c r="C164" s="286" t="s">
        <v>346</v>
      </c>
      <c r="D164" s="286" t="s">
        <v>274</v>
      </c>
      <c r="E164" s="287" t="s">
        <v>1121</v>
      </c>
      <c r="F164" s="288" t="s">
        <v>1096</v>
      </c>
      <c r="G164" s="289" t="s">
        <v>782</v>
      </c>
      <c r="H164" s="290">
        <v>2</v>
      </c>
      <c r="I164" s="291"/>
      <c r="J164" s="292">
        <f>ROUND(I164*H164,2)</f>
        <v>0</v>
      </c>
      <c r="K164" s="293"/>
      <c r="L164" s="294"/>
      <c r="M164" s="295" t="s">
        <v>1</v>
      </c>
      <c r="N164" s="296" t="s">
        <v>45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211</v>
      </c>
      <c r="AT164" s="240" t="s">
        <v>274</v>
      </c>
      <c r="AU164" s="240" t="s">
        <v>88</v>
      </c>
      <c r="AY164" s="18" t="s">
        <v>148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88</v>
      </c>
      <c r="BK164" s="241">
        <f>ROUND(I164*H164,2)</f>
        <v>0</v>
      </c>
      <c r="BL164" s="18" t="s">
        <v>155</v>
      </c>
      <c r="BM164" s="240" t="s">
        <v>483</v>
      </c>
    </row>
    <row r="165" s="2" customFormat="1" ht="16.5" customHeight="1">
      <c r="A165" s="39"/>
      <c r="B165" s="40"/>
      <c r="C165" s="286" t="s">
        <v>351</v>
      </c>
      <c r="D165" s="286" t="s">
        <v>274</v>
      </c>
      <c r="E165" s="287" t="s">
        <v>1122</v>
      </c>
      <c r="F165" s="288" t="s">
        <v>1098</v>
      </c>
      <c r="G165" s="289" t="s">
        <v>782</v>
      </c>
      <c r="H165" s="290">
        <v>6</v>
      </c>
      <c r="I165" s="291"/>
      <c r="J165" s="292">
        <f>ROUND(I165*H165,2)</f>
        <v>0</v>
      </c>
      <c r="K165" s="293"/>
      <c r="L165" s="294"/>
      <c r="M165" s="295" t="s">
        <v>1</v>
      </c>
      <c r="N165" s="296" t="s">
        <v>45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211</v>
      </c>
      <c r="AT165" s="240" t="s">
        <v>274</v>
      </c>
      <c r="AU165" s="240" t="s">
        <v>88</v>
      </c>
      <c r="AY165" s="18" t="s">
        <v>148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88</v>
      </c>
      <c r="BK165" s="241">
        <f>ROUND(I165*H165,2)</f>
        <v>0</v>
      </c>
      <c r="BL165" s="18" t="s">
        <v>155</v>
      </c>
      <c r="BM165" s="240" t="s">
        <v>493</v>
      </c>
    </row>
    <row r="166" s="2" customFormat="1" ht="16.5" customHeight="1">
      <c r="A166" s="39"/>
      <c r="B166" s="40"/>
      <c r="C166" s="286" t="s">
        <v>356</v>
      </c>
      <c r="D166" s="286" t="s">
        <v>274</v>
      </c>
      <c r="E166" s="287" t="s">
        <v>1123</v>
      </c>
      <c r="F166" s="288" t="s">
        <v>1100</v>
      </c>
      <c r="G166" s="289" t="s">
        <v>782</v>
      </c>
      <c r="H166" s="290">
        <v>2</v>
      </c>
      <c r="I166" s="291"/>
      <c r="J166" s="292">
        <f>ROUND(I166*H166,2)</f>
        <v>0</v>
      </c>
      <c r="K166" s="293"/>
      <c r="L166" s="294"/>
      <c r="M166" s="295" t="s">
        <v>1</v>
      </c>
      <c r="N166" s="296" t="s">
        <v>45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211</v>
      </c>
      <c r="AT166" s="240" t="s">
        <v>274</v>
      </c>
      <c r="AU166" s="240" t="s">
        <v>88</v>
      </c>
      <c r="AY166" s="18" t="s">
        <v>148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88</v>
      </c>
      <c r="BK166" s="241">
        <f>ROUND(I166*H166,2)</f>
        <v>0</v>
      </c>
      <c r="BL166" s="18" t="s">
        <v>155</v>
      </c>
      <c r="BM166" s="240" t="s">
        <v>503</v>
      </c>
    </row>
    <row r="167" s="2" customFormat="1" ht="16.5" customHeight="1">
      <c r="A167" s="39"/>
      <c r="B167" s="40"/>
      <c r="C167" s="286" t="s">
        <v>360</v>
      </c>
      <c r="D167" s="286" t="s">
        <v>274</v>
      </c>
      <c r="E167" s="287" t="s">
        <v>1124</v>
      </c>
      <c r="F167" s="288" t="s">
        <v>1102</v>
      </c>
      <c r="G167" s="289" t="s">
        <v>782</v>
      </c>
      <c r="H167" s="290">
        <v>4</v>
      </c>
      <c r="I167" s="291"/>
      <c r="J167" s="292">
        <f>ROUND(I167*H167,2)</f>
        <v>0</v>
      </c>
      <c r="K167" s="293"/>
      <c r="L167" s="294"/>
      <c r="M167" s="295" t="s">
        <v>1</v>
      </c>
      <c r="N167" s="296" t="s">
        <v>45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211</v>
      </c>
      <c r="AT167" s="240" t="s">
        <v>274</v>
      </c>
      <c r="AU167" s="240" t="s">
        <v>88</v>
      </c>
      <c r="AY167" s="18" t="s">
        <v>148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88</v>
      </c>
      <c r="BK167" s="241">
        <f>ROUND(I167*H167,2)</f>
        <v>0</v>
      </c>
      <c r="BL167" s="18" t="s">
        <v>155</v>
      </c>
      <c r="BM167" s="240" t="s">
        <v>512</v>
      </c>
    </row>
    <row r="168" s="2" customFormat="1" ht="16.5" customHeight="1">
      <c r="A168" s="39"/>
      <c r="B168" s="40"/>
      <c r="C168" s="286" t="s">
        <v>371</v>
      </c>
      <c r="D168" s="286" t="s">
        <v>274</v>
      </c>
      <c r="E168" s="287" t="s">
        <v>1125</v>
      </c>
      <c r="F168" s="288" t="s">
        <v>1104</v>
      </c>
      <c r="G168" s="289" t="s">
        <v>782</v>
      </c>
      <c r="H168" s="290">
        <v>5</v>
      </c>
      <c r="I168" s="291"/>
      <c r="J168" s="292">
        <f>ROUND(I168*H168,2)</f>
        <v>0</v>
      </c>
      <c r="K168" s="293"/>
      <c r="L168" s="294"/>
      <c r="M168" s="295" t="s">
        <v>1</v>
      </c>
      <c r="N168" s="296" t="s">
        <v>45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211</v>
      </c>
      <c r="AT168" s="240" t="s">
        <v>274</v>
      </c>
      <c r="AU168" s="240" t="s">
        <v>88</v>
      </c>
      <c r="AY168" s="18" t="s">
        <v>148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88</v>
      </c>
      <c r="BK168" s="241">
        <f>ROUND(I168*H168,2)</f>
        <v>0</v>
      </c>
      <c r="BL168" s="18" t="s">
        <v>155</v>
      </c>
      <c r="BM168" s="240" t="s">
        <v>522</v>
      </c>
    </row>
    <row r="169" s="2" customFormat="1" ht="16.5" customHeight="1">
      <c r="A169" s="39"/>
      <c r="B169" s="40"/>
      <c r="C169" s="286" t="s">
        <v>376</v>
      </c>
      <c r="D169" s="286" t="s">
        <v>274</v>
      </c>
      <c r="E169" s="287" t="s">
        <v>1126</v>
      </c>
      <c r="F169" s="288" t="s">
        <v>1106</v>
      </c>
      <c r="G169" s="289" t="s">
        <v>782</v>
      </c>
      <c r="H169" s="290">
        <v>2</v>
      </c>
      <c r="I169" s="291"/>
      <c r="J169" s="292">
        <f>ROUND(I169*H169,2)</f>
        <v>0</v>
      </c>
      <c r="K169" s="293"/>
      <c r="L169" s="294"/>
      <c r="M169" s="295" t="s">
        <v>1</v>
      </c>
      <c r="N169" s="296" t="s">
        <v>45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211</v>
      </c>
      <c r="AT169" s="240" t="s">
        <v>274</v>
      </c>
      <c r="AU169" s="240" t="s">
        <v>88</v>
      </c>
      <c r="AY169" s="18" t="s">
        <v>148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88</v>
      </c>
      <c r="BK169" s="241">
        <f>ROUND(I169*H169,2)</f>
        <v>0</v>
      </c>
      <c r="BL169" s="18" t="s">
        <v>155</v>
      </c>
      <c r="BM169" s="240" t="s">
        <v>532</v>
      </c>
    </row>
    <row r="170" s="2" customFormat="1" ht="16.5" customHeight="1">
      <c r="A170" s="39"/>
      <c r="B170" s="40"/>
      <c r="C170" s="286" t="s">
        <v>380</v>
      </c>
      <c r="D170" s="286" t="s">
        <v>274</v>
      </c>
      <c r="E170" s="287" t="s">
        <v>1127</v>
      </c>
      <c r="F170" s="288" t="s">
        <v>1108</v>
      </c>
      <c r="G170" s="289" t="s">
        <v>782</v>
      </c>
      <c r="H170" s="290">
        <v>1</v>
      </c>
      <c r="I170" s="291"/>
      <c r="J170" s="292">
        <f>ROUND(I170*H170,2)</f>
        <v>0</v>
      </c>
      <c r="K170" s="293"/>
      <c r="L170" s="294"/>
      <c r="M170" s="295" t="s">
        <v>1</v>
      </c>
      <c r="N170" s="296" t="s">
        <v>45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211</v>
      </c>
      <c r="AT170" s="240" t="s">
        <v>274</v>
      </c>
      <c r="AU170" s="240" t="s">
        <v>88</v>
      </c>
      <c r="AY170" s="18" t="s">
        <v>148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88</v>
      </c>
      <c r="BK170" s="241">
        <f>ROUND(I170*H170,2)</f>
        <v>0</v>
      </c>
      <c r="BL170" s="18" t="s">
        <v>155</v>
      </c>
      <c r="BM170" s="240" t="s">
        <v>542</v>
      </c>
    </row>
    <row r="171" s="2" customFormat="1" ht="16.5" customHeight="1">
      <c r="A171" s="39"/>
      <c r="B171" s="40"/>
      <c r="C171" s="286" t="s">
        <v>386</v>
      </c>
      <c r="D171" s="286" t="s">
        <v>274</v>
      </c>
      <c r="E171" s="287" t="s">
        <v>1128</v>
      </c>
      <c r="F171" s="288" t="s">
        <v>1110</v>
      </c>
      <c r="G171" s="289" t="s">
        <v>782</v>
      </c>
      <c r="H171" s="290">
        <v>2</v>
      </c>
      <c r="I171" s="291"/>
      <c r="J171" s="292">
        <f>ROUND(I171*H171,2)</f>
        <v>0</v>
      </c>
      <c r="K171" s="293"/>
      <c r="L171" s="294"/>
      <c r="M171" s="295" t="s">
        <v>1</v>
      </c>
      <c r="N171" s="296" t="s">
        <v>45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211</v>
      </c>
      <c r="AT171" s="240" t="s">
        <v>274</v>
      </c>
      <c r="AU171" s="240" t="s">
        <v>88</v>
      </c>
      <c r="AY171" s="18" t="s">
        <v>148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88</v>
      </c>
      <c r="BK171" s="241">
        <f>ROUND(I171*H171,2)</f>
        <v>0</v>
      </c>
      <c r="BL171" s="18" t="s">
        <v>155</v>
      </c>
      <c r="BM171" s="240" t="s">
        <v>552</v>
      </c>
    </row>
    <row r="172" s="2" customFormat="1" ht="16.5" customHeight="1">
      <c r="A172" s="39"/>
      <c r="B172" s="40"/>
      <c r="C172" s="286" t="s">
        <v>390</v>
      </c>
      <c r="D172" s="286" t="s">
        <v>274</v>
      </c>
      <c r="E172" s="287" t="s">
        <v>1129</v>
      </c>
      <c r="F172" s="288" t="s">
        <v>1112</v>
      </c>
      <c r="G172" s="289" t="s">
        <v>782</v>
      </c>
      <c r="H172" s="290">
        <v>21</v>
      </c>
      <c r="I172" s="291"/>
      <c r="J172" s="292">
        <f>ROUND(I172*H172,2)</f>
        <v>0</v>
      </c>
      <c r="K172" s="293"/>
      <c r="L172" s="294"/>
      <c r="M172" s="295" t="s">
        <v>1</v>
      </c>
      <c r="N172" s="296" t="s">
        <v>45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211</v>
      </c>
      <c r="AT172" s="240" t="s">
        <v>274</v>
      </c>
      <c r="AU172" s="240" t="s">
        <v>88</v>
      </c>
      <c r="AY172" s="18" t="s">
        <v>148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88</v>
      </c>
      <c r="BK172" s="241">
        <f>ROUND(I172*H172,2)</f>
        <v>0</v>
      </c>
      <c r="BL172" s="18" t="s">
        <v>155</v>
      </c>
      <c r="BM172" s="240" t="s">
        <v>562</v>
      </c>
    </row>
    <row r="173" s="2" customFormat="1" ht="16.5" customHeight="1">
      <c r="A173" s="39"/>
      <c r="B173" s="40"/>
      <c r="C173" s="286" t="s">
        <v>394</v>
      </c>
      <c r="D173" s="286" t="s">
        <v>274</v>
      </c>
      <c r="E173" s="287" t="s">
        <v>1130</v>
      </c>
      <c r="F173" s="288" t="s">
        <v>1114</v>
      </c>
      <c r="G173" s="289" t="s">
        <v>782</v>
      </c>
      <c r="H173" s="290">
        <v>4</v>
      </c>
      <c r="I173" s="291"/>
      <c r="J173" s="292">
        <f>ROUND(I173*H173,2)</f>
        <v>0</v>
      </c>
      <c r="K173" s="293"/>
      <c r="L173" s="294"/>
      <c r="M173" s="295" t="s">
        <v>1</v>
      </c>
      <c r="N173" s="296" t="s">
        <v>45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211</v>
      </c>
      <c r="AT173" s="240" t="s">
        <v>274</v>
      </c>
      <c r="AU173" s="240" t="s">
        <v>88</v>
      </c>
      <c r="AY173" s="18" t="s">
        <v>148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88</v>
      </c>
      <c r="BK173" s="241">
        <f>ROUND(I173*H173,2)</f>
        <v>0</v>
      </c>
      <c r="BL173" s="18" t="s">
        <v>155</v>
      </c>
      <c r="BM173" s="240" t="s">
        <v>570</v>
      </c>
    </row>
    <row r="174" s="2" customFormat="1" ht="16.5" customHeight="1">
      <c r="A174" s="39"/>
      <c r="B174" s="40"/>
      <c r="C174" s="286" t="s">
        <v>398</v>
      </c>
      <c r="D174" s="286" t="s">
        <v>274</v>
      </c>
      <c r="E174" s="287" t="s">
        <v>1131</v>
      </c>
      <c r="F174" s="288" t="s">
        <v>1116</v>
      </c>
      <c r="G174" s="289" t="s">
        <v>782</v>
      </c>
      <c r="H174" s="290">
        <v>1</v>
      </c>
      <c r="I174" s="291"/>
      <c r="J174" s="292">
        <f>ROUND(I174*H174,2)</f>
        <v>0</v>
      </c>
      <c r="K174" s="293"/>
      <c r="L174" s="294"/>
      <c r="M174" s="295" t="s">
        <v>1</v>
      </c>
      <c r="N174" s="296" t="s">
        <v>45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211</v>
      </c>
      <c r="AT174" s="240" t="s">
        <v>274</v>
      </c>
      <c r="AU174" s="240" t="s">
        <v>88</v>
      </c>
      <c r="AY174" s="18" t="s">
        <v>148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88</v>
      </c>
      <c r="BK174" s="241">
        <f>ROUND(I174*H174,2)</f>
        <v>0</v>
      </c>
      <c r="BL174" s="18" t="s">
        <v>155</v>
      </c>
      <c r="BM174" s="240" t="s">
        <v>579</v>
      </c>
    </row>
    <row r="175" s="2" customFormat="1" ht="16.5" customHeight="1">
      <c r="A175" s="39"/>
      <c r="B175" s="40"/>
      <c r="C175" s="286" t="s">
        <v>403</v>
      </c>
      <c r="D175" s="286" t="s">
        <v>274</v>
      </c>
      <c r="E175" s="287" t="s">
        <v>1132</v>
      </c>
      <c r="F175" s="288" t="s">
        <v>1118</v>
      </c>
      <c r="G175" s="289" t="s">
        <v>782</v>
      </c>
      <c r="H175" s="290">
        <v>1</v>
      </c>
      <c r="I175" s="291"/>
      <c r="J175" s="292">
        <f>ROUND(I175*H175,2)</f>
        <v>0</v>
      </c>
      <c r="K175" s="293"/>
      <c r="L175" s="294"/>
      <c r="M175" s="295" t="s">
        <v>1</v>
      </c>
      <c r="N175" s="296" t="s">
        <v>45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211</v>
      </c>
      <c r="AT175" s="240" t="s">
        <v>274</v>
      </c>
      <c r="AU175" s="240" t="s">
        <v>88</v>
      </c>
      <c r="AY175" s="18" t="s">
        <v>148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88</v>
      </c>
      <c r="BK175" s="241">
        <f>ROUND(I175*H175,2)</f>
        <v>0</v>
      </c>
      <c r="BL175" s="18" t="s">
        <v>155</v>
      </c>
      <c r="BM175" s="240" t="s">
        <v>589</v>
      </c>
    </row>
    <row r="176" s="12" customFormat="1" ht="25.92" customHeight="1">
      <c r="A176" s="12"/>
      <c r="B176" s="212"/>
      <c r="C176" s="213"/>
      <c r="D176" s="214" t="s">
        <v>79</v>
      </c>
      <c r="E176" s="215" t="s">
        <v>805</v>
      </c>
      <c r="F176" s="215" t="s">
        <v>1133</v>
      </c>
      <c r="G176" s="213"/>
      <c r="H176" s="213"/>
      <c r="I176" s="216"/>
      <c r="J176" s="217">
        <f>BK176</f>
        <v>0</v>
      </c>
      <c r="K176" s="213"/>
      <c r="L176" s="218"/>
      <c r="M176" s="219"/>
      <c r="N176" s="220"/>
      <c r="O176" s="220"/>
      <c r="P176" s="221">
        <f>SUM(P177:P188)</f>
        <v>0</v>
      </c>
      <c r="Q176" s="220"/>
      <c r="R176" s="221">
        <f>SUM(R177:R188)</f>
        <v>0</v>
      </c>
      <c r="S176" s="220"/>
      <c r="T176" s="222">
        <f>SUM(T177:T188)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88</v>
      </c>
      <c r="AT176" s="224" t="s">
        <v>79</v>
      </c>
      <c r="AU176" s="224" t="s">
        <v>80</v>
      </c>
      <c r="AY176" s="223" t="s">
        <v>148</v>
      </c>
      <c r="BK176" s="225">
        <f>SUM(BK177:BK188)</f>
        <v>0</v>
      </c>
    </row>
    <row r="177" s="2" customFormat="1" ht="16.5" customHeight="1">
      <c r="A177" s="39"/>
      <c r="B177" s="40"/>
      <c r="C177" s="228" t="s">
        <v>409</v>
      </c>
      <c r="D177" s="228" t="s">
        <v>151</v>
      </c>
      <c r="E177" s="229" t="s">
        <v>1134</v>
      </c>
      <c r="F177" s="230" t="s">
        <v>1135</v>
      </c>
      <c r="G177" s="231" t="s">
        <v>299</v>
      </c>
      <c r="H177" s="232">
        <v>30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45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155</v>
      </c>
      <c r="AT177" s="240" t="s">
        <v>151</v>
      </c>
      <c r="AU177" s="240" t="s">
        <v>88</v>
      </c>
      <c r="AY177" s="18" t="s">
        <v>148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88</v>
      </c>
      <c r="BK177" s="241">
        <f>ROUND(I177*H177,2)</f>
        <v>0</v>
      </c>
      <c r="BL177" s="18" t="s">
        <v>155</v>
      </c>
      <c r="BM177" s="240" t="s">
        <v>601</v>
      </c>
    </row>
    <row r="178" s="2" customFormat="1" ht="16.5" customHeight="1">
      <c r="A178" s="39"/>
      <c r="B178" s="40"/>
      <c r="C178" s="228" t="s">
        <v>417</v>
      </c>
      <c r="D178" s="228" t="s">
        <v>151</v>
      </c>
      <c r="E178" s="229" t="s">
        <v>1136</v>
      </c>
      <c r="F178" s="230" t="s">
        <v>1137</v>
      </c>
      <c r="G178" s="231" t="s">
        <v>299</v>
      </c>
      <c r="H178" s="232">
        <v>700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45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155</v>
      </c>
      <c r="AT178" s="240" t="s">
        <v>151</v>
      </c>
      <c r="AU178" s="240" t="s">
        <v>88</v>
      </c>
      <c r="AY178" s="18" t="s">
        <v>148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88</v>
      </c>
      <c r="BK178" s="241">
        <f>ROUND(I178*H178,2)</f>
        <v>0</v>
      </c>
      <c r="BL178" s="18" t="s">
        <v>155</v>
      </c>
      <c r="BM178" s="240" t="s">
        <v>610</v>
      </c>
    </row>
    <row r="179" s="2" customFormat="1" ht="16.5" customHeight="1">
      <c r="A179" s="39"/>
      <c r="B179" s="40"/>
      <c r="C179" s="228" t="s">
        <v>421</v>
      </c>
      <c r="D179" s="228" t="s">
        <v>151</v>
      </c>
      <c r="E179" s="229" t="s">
        <v>1138</v>
      </c>
      <c r="F179" s="230" t="s">
        <v>1139</v>
      </c>
      <c r="G179" s="231" t="s">
        <v>299</v>
      </c>
      <c r="H179" s="232">
        <v>1050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45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155</v>
      </c>
      <c r="AT179" s="240" t="s">
        <v>151</v>
      </c>
      <c r="AU179" s="240" t="s">
        <v>88</v>
      </c>
      <c r="AY179" s="18" t="s">
        <v>148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88</v>
      </c>
      <c r="BK179" s="241">
        <f>ROUND(I179*H179,2)</f>
        <v>0</v>
      </c>
      <c r="BL179" s="18" t="s">
        <v>155</v>
      </c>
      <c r="BM179" s="240" t="s">
        <v>620</v>
      </c>
    </row>
    <row r="180" s="2" customFormat="1" ht="16.5" customHeight="1">
      <c r="A180" s="39"/>
      <c r="B180" s="40"/>
      <c r="C180" s="228" t="s">
        <v>425</v>
      </c>
      <c r="D180" s="228" t="s">
        <v>151</v>
      </c>
      <c r="E180" s="229" t="s">
        <v>1140</v>
      </c>
      <c r="F180" s="230" t="s">
        <v>1141</v>
      </c>
      <c r="G180" s="231" t="s">
        <v>299</v>
      </c>
      <c r="H180" s="232">
        <v>100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45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155</v>
      </c>
      <c r="AT180" s="240" t="s">
        <v>151</v>
      </c>
      <c r="AU180" s="240" t="s">
        <v>88</v>
      </c>
      <c r="AY180" s="18" t="s">
        <v>148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88</v>
      </c>
      <c r="BK180" s="241">
        <f>ROUND(I180*H180,2)</f>
        <v>0</v>
      </c>
      <c r="BL180" s="18" t="s">
        <v>155</v>
      </c>
      <c r="BM180" s="240" t="s">
        <v>631</v>
      </c>
    </row>
    <row r="181" s="2" customFormat="1" ht="16.5" customHeight="1">
      <c r="A181" s="39"/>
      <c r="B181" s="40"/>
      <c r="C181" s="228" t="s">
        <v>430</v>
      </c>
      <c r="D181" s="228" t="s">
        <v>151</v>
      </c>
      <c r="E181" s="229" t="s">
        <v>1142</v>
      </c>
      <c r="F181" s="230" t="s">
        <v>1143</v>
      </c>
      <c r="G181" s="231" t="s">
        <v>299</v>
      </c>
      <c r="H181" s="232">
        <v>80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45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155</v>
      </c>
      <c r="AT181" s="240" t="s">
        <v>151</v>
      </c>
      <c r="AU181" s="240" t="s">
        <v>88</v>
      </c>
      <c r="AY181" s="18" t="s">
        <v>148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88</v>
      </c>
      <c r="BK181" s="241">
        <f>ROUND(I181*H181,2)</f>
        <v>0</v>
      </c>
      <c r="BL181" s="18" t="s">
        <v>155</v>
      </c>
      <c r="BM181" s="240" t="s">
        <v>639</v>
      </c>
    </row>
    <row r="182" s="2" customFormat="1" ht="16.5" customHeight="1">
      <c r="A182" s="39"/>
      <c r="B182" s="40"/>
      <c r="C182" s="228" t="s">
        <v>437</v>
      </c>
      <c r="D182" s="228" t="s">
        <v>151</v>
      </c>
      <c r="E182" s="229" t="s">
        <v>1144</v>
      </c>
      <c r="F182" s="230" t="s">
        <v>1145</v>
      </c>
      <c r="G182" s="231" t="s">
        <v>299</v>
      </c>
      <c r="H182" s="232">
        <v>28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45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155</v>
      </c>
      <c r="AT182" s="240" t="s">
        <v>151</v>
      </c>
      <c r="AU182" s="240" t="s">
        <v>88</v>
      </c>
      <c r="AY182" s="18" t="s">
        <v>148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88</v>
      </c>
      <c r="BK182" s="241">
        <f>ROUND(I182*H182,2)</f>
        <v>0</v>
      </c>
      <c r="BL182" s="18" t="s">
        <v>155</v>
      </c>
      <c r="BM182" s="240" t="s">
        <v>648</v>
      </c>
    </row>
    <row r="183" s="2" customFormat="1" ht="16.5" customHeight="1">
      <c r="A183" s="39"/>
      <c r="B183" s="40"/>
      <c r="C183" s="286" t="s">
        <v>441</v>
      </c>
      <c r="D183" s="286" t="s">
        <v>274</v>
      </c>
      <c r="E183" s="287" t="s">
        <v>1146</v>
      </c>
      <c r="F183" s="288" t="s">
        <v>1135</v>
      </c>
      <c r="G183" s="289" t="s">
        <v>299</v>
      </c>
      <c r="H183" s="290">
        <v>30</v>
      </c>
      <c r="I183" s="291"/>
      <c r="J183" s="292">
        <f>ROUND(I183*H183,2)</f>
        <v>0</v>
      </c>
      <c r="K183" s="293"/>
      <c r="L183" s="294"/>
      <c r="M183" s="295" t="s">
        <v>1</v>
      </c>
      <c r="N183" s="296" t="s">
        <v>45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211</v>
      </c>
      <c r="AT183" s="240" t="s">
        <v>274</v>
      </c>
      <c r="AU183" s="240" t="s">
        <v>88</v>
      </c>
      <c r="AY183" s="18" t="s">
        <v>148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88</v>
      </c>
      <c r="BK183" s="241">
        <f>ROUND(I183*H183,2)</f>
        <v>0</v>
      </c>
      <c r="BL183" s="18" t="s">
        <v>155</v>
      </c>
      <c r="BM183" s="240" t="s">
        <v>667</v>
      </c>
    </row>
    <row r="184" s="2" customFormat="1" ht="16.5" customHeight="1">
      <c r="A184" s="39"/>
      <c r="B184" s="40"/>
      <c r="C184" s="286" t="s">
        <v>445</v>
      </c>
      <c r="D184" s="286" t="s">
        <v>274</v>
      </c>
      <c r="E184" s="287" t="s">
        <v>1147</v>
      </c>
      <c r="F184" s="288" t="s">
        <v>1137</v>
      </c>
      <c r="G184" s="289" t="s">
        <v>299</v>
      </c>
      <c r="H184" s="290">
        <v>700</v>
      </c>
      <c r="I184" s="291"/>
      <c r="J184" s="292">
        <f>ROUND(I184*H184,2)</f>
        <v>0</v>
      </c>
      <c r="K184" s="293"/>
      <c r="L184" s="294"/>
      <c r="M184" s="295" t="s">
        <v>1</v>
      </c>
      <c r="N184" s="296" t="s">
        <v>45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211</v>
      </c>
      <c r="AT184" s="240" t="s">
        <v>274</v>
      </c>
      <c r="AU184" s="240" t="s">
        <v>88</v>
      </c>
      <c r="AY184" s="18" t="s">
        <v>148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88</v>
      </c>
      <c r="BK184" s="241">
        <f>ROUND(I184*H184,2)</f>
        <v>0</v>
      </c>
      <c r="BL184" s="18" t="s">
        <v>155</v>
      </c>
      <c r="BM184" s="240" t="s">
        <v>686</v>
      </c>
    </row>
    <row r="185" s="2" customFormat="1" ht="16.5" customHeight="1">
      <c r="A185" s="39"/>
      <c r="B185" s="40"/>
      <c r="C185" s="286" t="s">
        <v>450</v>
      </c>
      <c r="D185" s="286" t="s">
        <v>274</v>
      </c>
      <c r="E185" s="287" t="s">
        <v>1148</v>
      </c>
      <c r="F185" s="288" t="s">
        <v>1139</v>
      </c>
      <c r="G185" s="289" t="s">
        <v>299</v>
      </c>
      <c r="H185" s="290">
        <v>1050</v>
      </c>
      <c r="I185" s="291"/>
      <c r="J185" s="292">
        <f>ROUND(I185*H185,2)</f>
        <v>0</v>
      </c>
      <c r="K185" s="293"/>
      <c r="L185" s="294"/>
      <c r="M185" s="295" t="s">
        <v>1</v>
      </c>
      <c r="N185" s="296" t="s">
        <v>45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211</v>
      </c>
      <c r="AT185" s="240" t="s">
        <v>274</v>
      </c>
      <c r="AU185" s="240" t="s">
        <v>88</v>
      </c>
      <c r="AY185" s="18" t="s">
        <v>148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88</v>
      </c>
      <c r="BK185" s="241">
        <f>ROUND(I185*H185,2)</f>
        <v>0</v>
      </c>
      <c r="BL185" s="18" t="s">
        <v>155</v>
      </c>
      <c r="BM185" s="240" t="s">
        <v>696</v>
      </c>
    </row>
    <row r="186" s="2" customFormat="1" ht="16.5" customHeight="1">
      <c r="A186" s="39"/>
      <c r="B186" s="40"/>
      <c r="C186" s="286" t="s">
        <v>456</v>
      </c>
      <c r="D186" s="286" t="s">
        <v>274</v>
      </c>
      <c r="E186" s="287" t="s">
        <v>1149</v>
      </c>
      <c r="F186" s="288" t="s">
        <v>1141</v>
      </c>
      <c r="G186" s="289" t="s">
        <v>299</v>
      </c>
      <c r="H186" s="290">
        <v>100</v>
      </c>
      <c r="I186" s="291"/>
      <c r="J186" s="292">
        <f>ROUND(I186*H186,2)</f>
        <v>0</v>
      </c>
      <c r="K186" s="293"/>
      <c r="L186" s="294"/>
      <c r="M186" s="295" t="s">
        <v>1</v>
      </c>
      <c r="N186" s="296" t="s">
        <v>45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211</v>
      </c>
      <c r="AT186" s="240" t="s">
        <v>274</v>
      </c>
      <c r="AU186" s="240" t="s">
        <v>88</v>
      </c>
      <c r="AY186" s="18" t="s">
        <v>148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88</v>
      </c>
      <c r="BK186" s="241">
        <f>ROUND(I186*H186,2)</f>
        <v>0</v>
      </c>
      <c r="BL186" s="18" t="s">
        <v>155</v>
      </c>
      <c r="BM186" s="240" t="s">
        <v>706</v>
      </c>
    </row>
    <row r="187" s="2" customFormat="1" ht="16.5" customHeight="1">
      <c r="A187" s="39"/>
      <c r="B187" s="40"/>
      <c r="C187" s="286" t="s">
        <v>461</v>
      </c>
      <c r="D187" s="286" t="s">
        <v>274</v>
      </c>
      <c r="E187" s="287" t="s">
        <v>1150</v>
      </c>
      <c r="F187" s="288" t="s">
        <v>1143</v>
      </c>
      <c r="G187" s="289" t="s">
        <v>299</v>
      </c>
      <c r="H187" s="290">
        <v>80</v>
      </c>
      <c r="I187" s="291"/>
      <c r="J187" s="292">
        <f>ROUND(I187*H187,2)</f>
        <v>0</v>
      </c>
      <c r="K187" s="293"/>
      <c r="L187" s="294"/>
      <c r="M187" s="295" t="s">
        <v>1</v>
      </c>
      <c r="N187" s="296" t="s">
        <v>45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211</v>
      </c>
      <c r="AT187" s="240" t="s">
        <v>274</v>
      </c>
      <c r="AU187" s="240" t="s">
        <v>88</v>
      </c>
      <c r="AY187" s="18" t="s">
        <v>148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88</v>
      </c>
      <c r="BK187" s="241">
        <f>ROUND(I187*H187,2)</f>
        <v>0</v>
      </c>
      <c r="BL187" s="18" t="s">
        <v>155</v>
      </c>
      <c r="BM187" s="240" t="s">
        <v>717</v>
      </c>
    </row>
    <row r="188" s="2" customFormat="1" ht="16.5" customHeight="1">
      <c r="A188" s="39"/>
      <c r="B188" s="40"/>
      <c r="C188" s="286" t="s">
        <v>466</v>
      </c>
      <c r="D188" s="286" t="s">
        <v>274</v>
      </c>
      <c r="E188" s="287" t="s">
        <v>1151</v>
      </c>
      <c r="F188" s="288" t="s">
        <v>1145</v>
      </c>
      <c r="G188" s="289" t="s">
        <v>299</v>
      </c>
      <c r="H188" s="290">
        <v>28</v>
      </c>
      <c r="I188" s="291"/>
      <c r="J188" s="292">
        <f>ROUND(I188*H188,2)</f>
        <v>0</v>
      </c>
      <c r="K188" s="293"/>
      <c r="L188" s="294"/>
      <c r="M188" s="295" t="s">
        <v>1</v>
      </c>
      <c r="N188" s="296" t="s">
        <v>45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211</v>
      </c>
      <c r="AT188" s="240" t="s">
        <v>274</v>
      </c>
      <c r="AU188" s="240" t="s">
        <v>88</v>
      </c>
      <c r="AY188" s="18" t="s">
        <v>148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88</v>
      </c>
      <c r="BK188" s="241">
        <f>ROUND(I188*H188,2)</f>
        <v>0</v>
      </c>
      <c r="BL188" s="18" t="s">
        <v>155</v>
      </c>
      <c r="BM188" s="240" t="s">
        <v>728</v>
      </c>
    </row>
    <row r="189" s="12" customFormat="1" ht="25.92" customHeight="1">
      <c r="A189" s="12"/>
      <c r="B189" s="212"/>
      <c r="C189" s="213"/>
      <c r="D189" s="214" t="s">
        <v>79</v>
      </c>
      <c r="E189" s="215" t="s">
        <v>877</v>
      </c>
      <c r="F189" s="215" t="s">
        <v>1152</v>
      </c>
      <c r="G189" s="213"/>
      <c r="H189" s="213"/>
      <c r="I189" s="216"/>
      <c r="J189" s="217">
        <f>BK189</f>
        <v>0</v>
      </c>
      <c r="K189" s="213"/>
      <c r="L189" s="218"/>
      <c r="M189" s="219"/>
      <c r="N189" s="220"/>
      <c r="O189" s="220"/>
      <c r="P189" s="221">
        <f>SUM(P190:P213)</f>
        <v>0</v>
      </c>
      <c r="Q189" s="220"/>
      <c r="R189" s="221">
        <f>SUM(R190:R213)</f>
        <v>0</v>
      </c>
      <c r="S189" s="220"/>
      <c r="T189" s="222">
        <f>SUM(T190:T213)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3" t="s">
        <v>88</v>
      </c>
      <c r="AT189" s="224" t="s">
        <v>79</v>
      </c>
      <c r="AU189" s="224" t="s">
        <v>80</v>
      </c>
      <c r="AY189" s="223" t="s">
        <v>148</v>
      </c>
      <c r="BK189" s="225">
        <f>SUM(BK190:BK213)</f>
        <v>0</v>
      </c>
    </row>
    <row r="190" s="2" customFormat="1" ht="16.5" customHeight="1">
      <c r="A190" s="39"/>
      <c r="B190" s="40"/>
      <c r="C190" s="228" t="s">
        <v>471</v>
      </c>
      <c r="D190" s="228" t="s">
        <v>151</v>
      </c>
      <c r="E190" s="229" t="s">
        <v>1153</v>
      </c>
      <c r="F190" s="230" t="s">
        <v>1154</v>
      </c>
      <c r="G190" s="231" t="s">
        <v>299</v>
      </c>
      <c r="H190" s="232">
        <v>50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45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155</v>
      </c>
      <c r="AT190" s="240" t="s">
        <v>151</v>
      </c>
      <c r="AU190" s="240" t="s">
        <v>88</v>
      </c>
      <c r="AY190" s="18" t="s">
        <v>148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88</v>
      </c>
      <c r="BK190" s="241">
        <f>ROUND(I190*H190,2)</f>
        <v>0</v>
      </c>
      <c r="BL190" s="18" t="s">
        <v>155</v>
      </c>
      <c r="BM190" s="240" t="s">
        <v>830</v>
      </c>
    </row>
    <row r="191" s="2" customFormat="1" ht="16.5" customHeight="1">
      <c r="A191" s="39"/>
      <c r="B191" s="40"/>
      <c r="C191" s="228" t="s">
        <v>477</v>
      </c>
      <c r="D191" s="228" t="s">
        <v>151</v>
      </c>
      <c r="E191" s="229" t="s">
        <v>1155</v>
      </c>
      <c r="F191" s="230" t="s">
        <v>1156</v>
      </c>
      <c r="G191" s="231" t="s">
        <v>299</v>
      </c>
      <c r="H191" s="232">
        <v>300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45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155</v>
      </c>
      <c r="AT191" s="240" t="s">
        <v>151</v>
      </c>
      <c r="AU191" s="240" t="s">
        <v>88</v>
      </c>
      <c r="AY191" s="18" t="s">
        <v>148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88</v>
      </c>
      <c r="BK191" s="241">
        <f>ROUND(I191*H191,2)</f>
        <v>0</v>
      </c>
      <c r="BL191" s="18" t="s">
        <v>155</v>
      </c>
      <c r="BM191" s="240" t="s">
        <v>833</v>
      </c>
    </row>
    <row r="192" s="2" customFormat="1" ht="16.5" customHeight="1">
      <c r="A192" s="39"/>
      <c r="B192" s="40"/>
      <c r="C192" s="228" t="s">
        <v>483</v>
      </c>
      <c r="D192" s="228" t="s">
        <v>151</v>
      </c>
      <c r="E192" s="229" t="s">
        <v>1157</v>
      </c>
      <c r="F192" s="230" t="s">
        <v>1158</v>
      </c>
      <c r="G192" s="231" t="s">
        <v>299</v>
      </c>
      <c r="H192" s="232">
        <v>50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45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155</v>
      </c>
      <c r="AT192" s="240" t="s">
        <v>151</v>
      </c>
      <c r="AU192" s="240" t="s">
        <v>88</v>
      </c>
      <c r="AY192" s="18" t="s">
        <v>148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88</v>
      </c>
      <c r="BK192" s="241">
        <f>ROUND(I192*H192,2)</f>
        <v>0</v>
      </c>
      <c r="BL192" s="18" t="s">
        <v>155</v>
      </c>
      <c r="BM192" s="240" t="s">
        <v>836</v>
      </c>
    </row>
    <row r="193" s="2" customFormat="1" ht="16.5" customHeight="1">
      <c r="A193" s="39"/>
      <c r="B193" s="40"/>
      <c r="C193" s="228" t="s">
        <v>488</v>
      </c>
      <c r="D193" s="228" t="s">
        <v>151</v>
      </c>
      <c r="E193" s="229" t="s">
        <v>1159</v>
      </c>
      <c r="F193" s="230" t="s">
        <v>1160</v>
      </c>
      <c r="G193" s="231" t="s">
        <v>782</v>
      </c>
      <c r="H193" s="232">
        <v>1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45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155</v>
      </c>
      <c r="AT193" s="240" t="s">
        <v>151</v>
      </c>
      <c r="AU193" s="240" t="s">
        <v>88</v>
      </c>
      <c r="AY193" s="18" t="s">
        <v>148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88</v>
      </c>
      <c r="BK193" s="241">
        <f>ROUND(I193*H193,2)</f>
        <v>0</v>
      </c>
      <c r="BL193" s="18" t="s">
        <v>155</v>
      </c>
      <c r="BM193" s="240" t="s">
        <v>839</v>
      </c>
    </row>
    <row r="194" s="2" customFormat="1" ht="16.5" customHeight="1">
      <c r="A194" s="39"/>
      <c r="B194" s="40"/>
      <c r="C194" s="228" t="s">
        <v>493</v>
      </c>
      <c r="D194" s="228" t="s">
        <v>151</v>
      </c>
      <c r="E194" s="229" t="s">
        <v>1161</v>
      </c>
      <c r="F194" s="230" t="s">
        <v>1162</v>
      </c>
      <c r="G194" s="231" t="s">
        <v>782</v>
      </c>
      <c r="H194" s="232">
        <v>1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45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155</v>
      </c>
      <c r="AT194" s="240" t="s">
        <v>151</v>
      </c>
      <c r="AU194" s="240" t="s">
        <v>88</v>
      </c>
      <c r="AY194" s="18" t="s">
        <v>148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88</v>
      </c>
      <c r="BK194" s="241">
        <f>ROUND(I194*H194,2)</f>
        <v>0</v>
      </c>
      <c r="BL194" s="18" t="s">
        <v>155</v>
      </c>
      <c r="BM194" s="240" t="s">
        <v>842</v>
      </c>
    </row>
    <row r="195" s="2" customFormat="1" ht="16.5" customHeight="1">
      <c r="A195" s="39"/>
      <c r="B195" s="40"/>
      <c r="C195" s="228" t="s">
        <v>498</v>
      </c>
      <c r="D195" s="228" t="s">
        <v>151</v>
      </c>
      <c r="E195" s="229" t="s">
        <v>1163</v>
      </c>
      <c r="F195" s="230" t="s">
        <v>1164</v>
      </c>
      <c r="G195" s="231" t="s">
        <v>782</v>
      </c>
      <c r="H195" s="232">
        <v>9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45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155</v>
      </c>
      <c r="AT195" s="240" t="s">
        <v>151</v>
      </c>
      <c r="AU195" s="240" t="s">
        <v>88</v>
      </c>
      <c r="AY195" s="18" t="s">
        <v>148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88</v>
      </c>
      <c r="BK195" s="241">
        <f>ROUND(I195*H195,2)</f>
        <v>0</v>
      </c>
      <c r="BL195" s="18" t="s">
        <v>155</v>
      </c>
      <c r="BM195" s="240" t="s">
        <v>845</v>
      </c>
    </row>
    <row r="196" s="2" customFormat="1" ht="16.5" customHeight="1">
      <c r="A196" s="39"/>
      <c r="B196" s="40"/>
      <c r="C196" s="228" t="s">
        <v>503</v>
      </c>
      <c r="D196" s="228" t="s">
        <v>151</v>
      </c>
      <c r="E196" s="229" t="s">
        <v>1165</v>
      </c>
      <c r="F196" s="230" t="s">
        <v>1166</v>
      </c>
      <c r="G196" s="231" t="s">
        <v>782</v>
      </c>
      <c r="H196" s="232">
        <v>4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45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155</v>
      </c>
      <c r="AT196" s="240" t="s">
        <v>151</v>
      </c>
      <c r="AU196" s="240" t="s">
        <v>88</v>
      </c>
      <c r="AY196" s="18" t="s">
        <v>148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88</v>
      </c>
      <c r="BK196" s="241">
        <f>ROUND(I196*H196,2)</f>
        <v>0</v>
      </c>
      <c r="BL196" s="18" t="s">
        <v>155</v>
      </c>
      <c r="BM196" s="240" t="s">
        <v>848</v>
      </c>
    </row>
    <row r="197" s="2" customFormat="1" ht="16.5" customHeight="1">
      <c r="A197" s="39"/>
      <c r="B197" s="40"/>
      <c r="C197" s="228" t="s">
        <v>508</v>
      </c>
      <c r="D197" s="228" t="s">
        <v>151</v>
      </c>
      <c r="E197" s="229" t="s">
        <v>1167</v>
      </c>
      <c r="F197" s="230" t="s">
        <v>1168</v>
      </c>
      <c r="G197" s="231" t="s">
        <v>1169</v>
      </c>
      <c r="H197" s="232">
        <v>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45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155</v>
      </c>
      <c r="AT197" s="240" t="s">
        <v>151</v>
      </c>
      <c r="AU197" s="240" t="s">
        <v>88</v>
      </c>
      <c r="AY197" s="18" t="s">
        <v>148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88</v>
      </c>
      <c r="BK197" s="241">
        <f>ROUND(I197*H197,2)</f>
        <v>0</v>
      </c>
      <c r="BL197" s="18" t="s">
        <v>155</v>
      </c>
      <c r="BM197" s="240" t="s">
        <v>851</v>
      </c>
    </row>
    <row r="198" s="2" customFormat="1" ht="24.15" customHeight="1">
      <c r="A198" s="39"/>
      <c r="B198" s="40"/>
      <c r="C198" s="228" t="s">
        <v>512</v>
      </c>
      <c r="D198" s="228" t="s">
        <v>151</v>
      </c>
      <c r="E198" s="229" t="s">
        <v>1170</v>
      </c>
      <c r="F198" s="230" t="s">
        <v>1171</v>
      </c>
      <c r="G198" s="231" t="s">
        <v>299</v>
      </c>
      <c r="H198" s="232">
        <v>100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45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155</v>
      </c>
      <c r="AT198" s="240" t="s">
        <v>151</v>
      </c>
      <c r="AU198" s="240" t="s">
        <v>88</v>
      </c>
      <c r="AY198" s="18" t="s">
        <v>148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88</v>
      </c>
      <c r="BK198" s="241">
        <f>ROUND(I198*H198,2)</f>
        <v>0</v>
      </c>
      <c r="BL198" s="18" t="s">
        <v>155</v>
      </c>
      <c r="BM198" s="240" t="s">
        <v>854</v>
      </c>
    </row>
    <row r="199" s="2" customFormat="1" ht="24.15" customHeight="1">
      <c r="A199" s="39"/>
      <c r="B199" s="40"/>
      <c r="C199" s="228" t="s">
        <v>517</v>
      </c>
      <c r="D199" s="228" t="s">
        <v>151</v>
      </c>
      <c r="E199" s="229" t="s">
        <v>1172</v>
      </c>
      <c r="F199" s="230" t="s">
        <v>1173</v>
      </c>
      <c r="G199" s="231" t="s">
        <v>782</v>
      </c>
      <c r="H199" s="232">
        <v>15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45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155</v>
      </c>
      <c r="AT199" s="240" t="s">
        <v>151</v>
      </c>
      <c r="AU199" s="240" t="s">
        <v>88</v>
      </c>
      <c r="AY199" s="18" t="s">
        <v>148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88</v>
      </c>
      <c r="BK199" s="241">
        <f>ROUND(I199*H199,2)</f>
        <v>0</v>
      </c>
      <c r="BL199" s="18" t="s">
        <v>155</v>
      </c>
      <c r="BM199" s="240" t="s">
        <v>857</v>
      </c>
    </row>
    <row r="200" s="2" customFormat="1" ht="16.5" customHeight="1">
      <c r="A200" s="39"/>
      <c r="B200" s="40"/>
      <c r="C200" s="228" t="s">
        <v>522</v>
      </c>
      <c r="D200" s="228" t="s">
        <v>151</v>
      </c>
      <c r="E200" s="229" t="s">
        <v>1174</v>
      </c>
      <c r="F200" s="230" t="s">
        <v>1175</v>
      </c>
      <c r="G200" s="231" t="s">
        <v>782</v>
      </c>
      <c r="H200" s="232">
        <v>1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45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155</v>
      </c>
      <c r="AT200" s="240" t="s">
        <v>151</v>
      </c>
      <c r="AU200" s="240" t="s">
        <v>88</v>
      </c>
      <c r="AY200" s="18" t="s">
        <v>148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88</v>
      </c>
      <c r="BK200" s="241">
        <f>ROUND(I200*H200,2)</f>
        <v>0</v>
      </c>
      <c r="BL200" s="18" t="s">
        <v>155</v>
      </c>
      <c r="BM200" s="240" t="s">
        <v>858</v>
      </c>
    </row>
    <row r="201" s="2" customFormat="1" ht="16.5" customHeight="1">
      <c r="A201" s="39"/>
      <c r="B201" s="40"/>
      <c r="C201" s="228" t="s">
        <v>527</v>
      </c>
      <c r="D201" s="228" t="s">
        <v>151</v>
      </c>
      <c r="E201" s="229" t="s">
        <v>1176</v>
      </c>
      <c r="F201" s="230" t="s">
        <v>1177</v>
      </c>
      <c r="G201" s="231" t="s">
        <v>299</v>
      </c>
      <c r="H201" s="232">
        <v>5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45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155</v>
      </c>
      <c r="AT201" s="240" t="s">
        <v>151</v>
      </c>
      <c r="AU201" s="240" t="s">
        <v>88</v>
      </c>
      <c r="AY201" s="18" t="s">
        <v>148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88</v>
      </c>
      <c r="BK201" s="241">
        <f>ROUND(I201*H201,2)</f>
        <v>0</v>
      </c>
      <c r="BL201" s="18" t="s">
        <v>155</v>
      </c>
      <c r="BM201" s="240" t="s">
        <v>861</v>
      </c>
    </row>
    <row r="202" s="2" customFormat="1" ht="16.5" customHeight="1">
      <c r="A202" s="39"/>
      <c r="B202" s="40"/>
      <c r="C202" s="286" t="s">
        <v>532</v>
      </c>
      <c r="D202" s="286" t="s">
        <v>274</v>
      </c>
      <c r="E202" s="287" t="s">
        <v>1178</v>
      </c>
      <c r="F202" s="288" t="s">
        <v>1154</v>
      </c>
      <c r="G202" s="289" t="s">
        <v>299</v>
      </c>
      <c r="H202" s="290">
        <v>50</v>
      </c>
      <c r="I202" s="291"/>
      <c r="J202" s="292">
        <f>ROUND(I202*H202,2)</f>
        <v>0</v>
      </c>
      <c r="K202" s="293"/>
      <c r="L202" s="294"/>
      <c r="M202" s="295" t="s">
        <v>1</v>
      </c>
      <c r="N202" s="296" t="s">
        <v>45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211</v>
      </c>
      <c r="AT202" s="240" t="s">
        <v>274</v>
      </c>
      <c r="AU202" s="240" t="s">
        <v>88</v>
      </c>
      <c r="AY202" s="18" t="s">
        <v>148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88</v>
      </c>
      <c r="BK202" s="241">
        <f>ROUND(I202*H202,2)</f>
        <v>0</v>
      </c>
      <c r="BL202" s="18" t="s">
        <v>155</v>
      </c>
      <c r="BM202" s="240" t="s">
        <v>864</v>
      </c>
    </row>
    <row r="203" s="2" customFormat="1" ht="16.5" customHeight="1">
      <c r="A203" s="39"/>
      <c r="B203" s="40"/>
      <c r="C203" s="286" t="s">
        <v>537</v>
      </c>
      <c r="D203" s="286" t="s">
        <v>274</v>
      </c>
      <c r="E203" s="287" t="s">
        <v>1179</v>
      </c>
      <c r="F203" s="288" t="s">
        <v>1156</v>
      </c>
      <c r="G203" s="289" t="s">
        <v>299</v>
      </c>
      <c r="H203" s="290">
        <v>300</v>
      </c>
      <c r="I203" s="291"/>
      <c r="J203" s="292">
        <f>ROUND(I203*H203,2)</f>
        <v>0</v>
      </c>
      <c r="K203" s="293"/>
      <c r="L203" s="294"/>
      <c r="M203" s="295" t="s">
        <v>1</v>
      </c>
      <c r="N203" s="296" t="s">
        <v>45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211</v>
      </c>
      <c r="AT203" s="240" t="s">
        <v>274</v>
      </c>
      <c r="AU203" s="240" t="s">
        <v>88</v>
      </c>
      <c r="AY203" s="18" t="s">
        <v>148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88</v>
      </c>
      <c r="BK203" s="241">
        <f>ROUND(I203*H203,2)</f>
        <v>0</v>
      </c>
      <c r="BL203" s="18" t="s">
        <v>155</v>
      </c>
      <c r="BM203" s="240" t="s">
        <v>867</v>
      </c>
    </row>
    <row r="204" s="2" customFormat="1" ht="16.5" customHeight="1">
      <c r="A204" s="39"/>
      <c r="B204" s="40"/>
      <c r="C204" s="286" t="s">
        <v>542</v>
      </c>
      <c r="D204" s="286" t="s">
        <v>274</v>
      </c>
      <c r="E204" s="287" t="s">
        <v>1180</v>
      </c>
      <c r="F204" s="288" t="s">
        <v>1158</v>
      </c>
      <c r="G204" s="289" t="s">
        <v>299</v>
      </c>
      <c r="H204" s="290">
        <v>50</v>
      </c>
      <c r="I204" s="291"/>
      <c r="J204" s="292">
        <f>ROUND(I204*H204,2)</f>
        <v>0</v>
      </c>
      <c r="K204" s="293"/>
      <c r="L204" s="294"/>
      <c r="M204" s="295" t="s">
        <v>1</v>
      </c>
      <c r="N204" s="296" t="s">
        <v>45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211</v>
      </c>
      <c r="AT204" s="240" t="s">
        <v>274</v>
      </c>
      <c r="AU204" s="240" t="s">
        <v>88</v>
      </c>
      <c r="AY204" s="18" t="s">
        <v>148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88</v>
      </c>
      <c r="BK204" s="241">
        <f>ROUND(I204*H204,2)</f>
        <v>0</v>
      </c>
      <c r="BL204" s="18" t="s">
        <v>155</v>
      </c>
      <c r="BM204" s="240" t="s">
        <v>870</v>
      </c>
    </row>
    <row r="205" s="2" customFormat="1" ht="16.5" customHeight="1">
      <c r="A205" s="39"/>
      <c r="B205" s="40"/>
      <c r="C205" s="286" t="s">
        <v>547</v>
      </c>
      <c r="D205" s="286" t="s">
        <v>274</v>
      </c>
      <c r="E205" s="287" t="s">
        <v>1181</v>
      </c>
      <c r="F205" s="288" t="s">
        <v>1160</v>
      </c>
      <c r="G205" s="289" t="s">
        <v>782</v>
      </c>
      <c r="H205" s="290">
        <v>1</v>
      </c>
      <c r="I205" s="291"/>
      <c r="J205" s="292">
        <f>ROUND(I205*H205,2)</f>
        <v>0</v>
      </c>
      <c r="K205" s="293"/>
      <c r="L205" s="294"/>
      <c r="M205" s="295" t="s">
        <v>1</v>
      </c>
      <c r="N205" s="296" t="s">
        <v>45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211</v>
      </c>
      <c r="AT205" s="240" t="s">
        <v>274</v>
      </c>
      <c r="AU205" s="240" t="s">
        <v>88</v>
      </c>
      <c r="AY205" s="18" t="s">
        <v>148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88</v>
      </c>
      <c r="BK205" s="241">
        <f>ROUND(I205*H205,2)</f>
        <v>0</v>
      </c>
      <c r="BL205" s="18" t="s">
        <v>155</v>
      </c>
      <c r="BM205" s="240" t="s">
        <v>873</v>
      </c>
    </row>
    <row r="206" s="2" customFormat="1" ht="16.5" customHeight="1">
      <c r="A206" s="39"/>
      <c r="B206" s="40"/>
      <c r="C206" s="286" t="s">
        <v>552</v>
      </c>
      <c r="D206" s="286" t="s">
        <v>274</v>
      </c>
      <c r="E206" s="287" t="s">
        <v>1182</v>
      </c>
      <c r="F206" s="288" t="s">
        <v>1162</v>
      </c>
      <c r="G206" s="289" t="s">
        <v>782</v>
      </c>
      <c r="H206" s="290">
        <v>1</v>
      </c>
      <c r="I206" s="291"/>
      <c r="J206" s="292">
        <f>ROUND(I206*H206,2)</f>
        <v>0</v>
      </c>
      <c r="K206" s="293"/>
      <c r="L206" s="294"/>
      <c r="M206" s="295" t="s">
        <v>1</v>
      </c>
      <c r="N206" s="296" t="s">
        <v>45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211</v>
      </c>
      <c r="AT206" s="240" t="s">
        <v>274</v>
      </c>
      <c r="AU206" s="240" t="s">
        <v>88</v>
      </c>
      <c r="AY206" s="18" t="s">
        <v>148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88</v>
      </c>
      <c r="BK206" s="241">
        <f>ROUND(I206*H206,2)</f>
        <v>0</v>
      </c>
      <c r="BL206" s="18" t="s">
        <v>155</v>
      </c>
      <c r="BM206" s="240" t="s">
        <v>876</v>
      </c>
    </row>
    <row r="207" s="2" customFormat="1" ht="16.5" customHeight="1">
      <c r="A207" s="39"/>
      <c r="B207" s="40"/>
      <c r="C207" s="286" t="s">
        <v>558</v>
      </c>
      <c r="D207" s="286" t="s">
        <v>274</v>
      </c>
      <c r="E207" s="287" t="s">
        <v>1183</v>
      </c>
      <c r="F207" s="288" t="s">
        <v>1164</v>
      </c>
      <c r="G207" s="289" t="s">
        <v>782</v>
      </c>
      <c r="H207" s="290">
        <v>9</v>
      </c>
      <c r="I207" s="291"/>
      <c r="J207" s="292">
        <f>ROUND(I207*H207,2)</f>
        <v>0</v>
      </c>
      <c r="K207" s="293"/>
      <c r="L207" s="294"/>
      <c r="M207" s="295" t="s">
        <v>1</v>
      </c>
      <c r="N207" s="296" t="s">
        <v>45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211</v>
      </c>
      <c r="AT207" s="240" t="s">
        <v>274</v>
      </c>
      <c r="AU207" s="240" t="s">
        <v>88</v>
      </c>
      <c r="AY207" s="18" t="s">
        <v>148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88</v>
      </c>
      <c r="BK207" s="241">
        <f>ROUND(I207*H207,2)</f>
        <v>0</v>
      </c>
      <c r="BL207" s="18" t="s">
        <v>155</v>
      </c>
      <c r="BM207" s="240" t="s">
        <v>881</v>
      </c>
    </row>
    <row r="208" s="2" customFormat="1" ht="16.5" customHeight="1">
      <c r="A208" s="39"/>
      <c r="B208" s="40"/>
      <c r="C208" s="286" t="s">
        <v>562</v>
      </c>
      <c r="D208" s="286" t="s">
        <v>274</v>
      </c>
      <c r="E208" s="287" t="s">
        <v>1184</v>
      </c>
      <c r="F208" s="288" t="s">
        <v>1166</v>
      </c>
      <c r="G208" s="289" t="s">
        <v>782</v>
      </c>
      <c r="H208" s="290">
        <v>4</v>
      </c>
      <c r="I208" s="291"/>
      <c r="J208" s="292">
        <f>ROUND(I208*H208,2)</f>
        <v>0</v>
      </c>
      <c r="K208" s="293"/>
      <c r="L208" s="294"/>
      <c r="M208" s="295" t="s">
        <v>1</v>
      </c>
      <c r="N208" s="296" t="s">
        <v>45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211</v>
      </c>
      <c r="AT208" s="240" t="s">
        <v>274</v>
      </c>
      <c r="AU208" s="240" t="s">
        <v>88</v>
      </c>
      <c r="AY208" s="18" t="s">
        <v>148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88</v>
      </c>
      <c r="BK208" s="241">
        <f>ROUND(I208*H208,2)</f>
        <v>0</v>
      </c>
      <c r="BL208" s="18" t="s">
        <v>155</v>
      </c>
      <c r="BM208" s="240" t="s">
        <v>884</v>
      </c>
    </row>
    <row r="209" s="2" customFormat="1" ht="16.5" customHeight="1">
      <c r="A209" s="39"/>
      <c r="B209" s="40"/>
      <c r="C209" s="286" t="s">
        <v>566</v>
      </c>
      <c r="D209" s="286" t="s">
        <v>274</v>
      </c>
      <c r="E209" s="287" t="s">
        <v>1185</v>
      </c>
      <c r="F209" s="288" t="s">
        <v>1168</v>
      </c>
      <c r="G209" s="289" t="s">
        <v>1169</v>
      </c>
      <c r="H209" s="290">
        <v>1</v>
      </c>
      <c r="I209" s="291"/>
      <c r="J209" s="292">
        <f>ROUND(I209*H209,2)</f>
        <v>0</v>
      </c>
      <c r="K209" s="293"/>
      <c r="L209" s="294"/>
      <c r="M209" s="295" t="s">
        <v>1</v>
      </c>
      <c r="N209" s="296" t="s">
        <v>45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211</v>
      </c>
      <c r="AT209" s="240" t="s">
        <v>274</v>
      </c>
      <c r="AU209" s="240" t="s">
        <v>88</v>
      </c>
      <c r="AY209" s="18" t="s">
        <v>148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88</v>
      </c>
      <c r="BK209" s="241">
        <f>ROUND(I209*H209,2)</f>
        <v>0</v>
      </c>
      <c r="BL209" s="18" t="s">
        <v>155</v>
      </c>
      <c r="BM209" s="240" t="s">
        <v>887</v>
      </c>
    </row>
    <row r="210" s="2" customFormat="1" ht="24.15" customHeight="1">
      <c r="A210" s="39"/>
      <c r="B210" s="40"/>
      <c r="C210" s="286" t="s">
        <v>570</v>
      </c>
      <c r="D210" s="286" t="s">
        <v>274</v>
      </c>
      <c r="E210" s="287" t="s">
        <v>1186</v>
      </c>
      <c r="F210" s="288" t="s">
        <v>1171</v>
      </c>
      <c r="G210" s="289" t="s">
        <v>299</v>
      </c>
      <c r="H210" s="290">
        <v>100</v>
      </c>
      <c r="I210" s="291"/>
      <c r="J210" s="292">
        <f>ROUND(I210*H210,2)</f>
        <v>0</v>
      </c>
      <c r="K210" s="293"/>
      <c r="L210" s="294"/>
      <c r="M210" s="295" t="s">
        <v>1</v>
      </c>
      <c r="N210" s="296" t="s">
        <v>45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211</v>
      </c>
      <c r="AT210" s="240" t="s">
        <v>274</v>
      </c>
      <c r="AU210" s="240" t="s">
        <v>88</v>
      </c>
      <c r="AY210" s="18" t="s">
        <v>148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88</v>
      </c>
      <c r="BK210" s="241">
        <f>ROUND(I210*H210,2)</f>
        <v>0</v>
      </c>
      <c r="BL210" s="18" t="s">
        <v>155</v>
      </c>
      <c r="BM210" s="240" t="s">
        <v>890</v>
      </c>
    </row>
    <row r="211" s="2" customFormat="1" ht="24.15" customHeight="1">
      <c r="A211" s="39"/>
      <c r="B211" s="40"/>
      <c r="C211" s="286" t="s">
        <v>575</v>
      </c>
      <c r="D211" s="286" t="s">
        <v>274</v>
      </c>
      <c r="E211" s="287" t="s">
        <v>1187</v>
      </c>
      <c r="F211" s="288" t="s">
        <v>1173</v>
      </c>
      <c r="G211" s="289" t="s">
        <v>782</v>
      </c>
      <c r="H211" s="290">
        <v>15</v>
      </c>
      <c r="I211" s="291"/>
      <c r="J211" s="292">
        <f>ROUND(I211*H211,2)</f>
        <v>0</v>
      </c>
      <c r="K211" s="293"/>
      <c r="L211" s="294"/>
      <c r="M211" s="295" t="s">
        <v>1</v>
      </c>
      <c r="N211" s="296" t="s">
        <v>45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211</v>
      </c>
      <c r="AT211" s="240" t="s">
        <v>274</v>
      </c>
      <c r="AU211" s="240" t="s">
        <v>88</v>
      </c>
      <c r="AY211" s="18" t="s">
        <v>148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88</v>
      </c>
      <c r="BK211" s="241">
        <f>ROUND(I211*H211,2)</f>
        <v>0</v>
      </c>
      <c r="BL211" s="18" t="s">
        <v>155</v>
      </c>
      <c r="BM211" s="240" t="s">
        <v>893</v>
      </c>
    </row>
    <row r="212" s="2" customFormat="1" ht="16.5" customHeight="1">
      <c r="A212" s="39"/>
      <c r="B212" s="40"/>
      <c r="C212" s="286" t="s">
        <v>579</v>
      </c>
      <c r="D212" s="286" t="s">
        <v>274</v>
      </c>
      <c r="E212" s="287" t="s">
        <v>1188</v>
      </c>
      <c r="F212" s="288" t="s">
        <v>1175</v>
      </c>
      <c r="G212" s="289" t="s">
        <v>782</v>
      </c>
      <c r="H212" s="290">
        <v>1</v>
      </c>
      <c r="I212" s="291"/>
      <c r="J212" s="292">
        <f>ROUND(I212*H212,2)</f>
        <v>0</v>
      </c>
      <c r="K212" s="293"/>
      <c r="L212" s="294"/>
      <c r="M212" s="295" t="s">
        <v>1</v>
      </c>
      <c r="N212" s="296" t="s">
        <v>45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211</v>
      </c>
      <c r="AT212" s="240" t="s">
        <v>274</v>
      </c>
      <c r="AU212" s="240" t="s">
        <v>88</v>
      </c>
      <c r="AY212" s="18" t="s">
        <v>148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88</v>
      </c>
      <c r="BK212" s="241">
        <f>ROUND(I212*H212,2)</f>
        <v>0</v>
      </c>
      <c r="BL212" s="18" t="s">
        <v>155</v>
      </c>
      <c r="BM212" s="240" t="s">
        <v>896</v>
      </c>
    </row>
    <row r="213" s="2" customFormat="1" ht="16.5" customHeight="1">
      <c r="A213" s="39"/>
      <c r="B213" s="40"/>
      <c r="C213" s="286" t="s">
        <v>584</v>
      </c>
      <c r="D213" s="286" t="s">
        <v>274</v>
      </c>
      <c r="E213" s="287" t="s">
        <v>1189</v>
      </c>
      <c r="F213" s="288" t="s">
        <v>1177</v>
      </c>
      <c r="G213" s="289" t="s">
        <v>299</v>
      </c>
      <c r="H213" s="290">
        <v>5</v>
      </c>
      <c r="I213" s="291"/>
      <c r="J213" s="292">
        <f>ROUND(I213*H213,2)</f>
        <v>0</v>
      </c>
      <c r="K213" s="293"/>
      <c r="L213" s="294"/>
      <c r="M213" s="295" t="s">
        <v>1</v>
      </c>
      <c r="N213" s="296" t="s">
        <v>45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211</v>
      </c>
      <c r="AT213" s="240" t="s">
        <v>274</v>
      </c>
      <c r="AU213" s="240" t="s">
        <v>88</v>
      </c>
      <c r="AY213" s="18" t="s">
        <v>148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88</v>
      </c>
      <c r="BK213" s="241">
        <f>ROUND(I213*H213,2)</f>
        <v>0</v>
      </c>
      <c r="BL213" s="18" t="s">
        <v>155</v>
      </c>
      <c r="BM213" s="240" t="s">
        <v>899</v>
      </c>
    </row>
    <row r="214" s="12" customFormat="1" ht="25.92" customHeight="1">
      <c r="A214" s="12"/>
      <c r="B214" s="212"/>
      <c r="C214" s="213"/>
      <c r="D214" s="214" t="s">
        <v>79</v>
      </c>
      <c r="E214" s="215" t="s">
        <v>1032</v>
      </c>
      <c r="F214" s="215" t="s">
        <v>1190</v>
      </c>
      <c r="G214" s="213"/>
      <c r="H214" s="213"/>
      <c r="I214" s="216"/>
      <c r="J214" s="217">
        <f>BK214</f>
        <v>0</v>
      </c>
      <c r="K214" s="213"/>
      <c r="L214" s="218"/>
      <c r="M214" s="219"/>
      <c r="N214" s="220"/>
      <c r="O214" s="220"/>
      <c r="P214" s="221">
        <f>SUM(P215:P225)</f>
        <v>0</v>
      </c>
      <c r="Q214" s="220"/>
      <c r="R214" s="221">
        <f>SUM(R215:R225)</f>
        <v>0</v>
      </c>
      <c r="S214" s="220"/>
      <c r="T214" s="222">
        <f>SUM(T215:T225)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3" t="s">
        <v>88</v>
      </c>
      <c r="AT214" s="224" t="s">
        <v>79</v>
      </c>
      <c r="AU214" s="224" t="s">
        <v>80</v>
      </c>
      <c r="AY214" s="223" t="s">
        <v>148</v>
      </c>
      <c r="BK214" s="225">
        <f>SUM(BK215:BK225)</f>
        <v>0</v>
      </c>
    </row>
    <row r="215" s="2" customFormat="1" ht="16.5" customHeight="1">
      <c r="A215" s="39"/>
      <c r="B215" s="40"/>
      <c r="C215" s="228" t="s">
        <v>589</v>
      </c>
      <c r="D215" s="228" t="s">
        <v>151</v>
      </c>
      <c r="E215" s="229" t="s">
        <v>1191</v>
      </c>
      <c r="F215" s="230" t="s">
        <v>1192</v>
      </c>
      <c r="G215" s="231" t="s">
        <v>782</v>
      </c>
      <c r="H215" s="232">
        <v>350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45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155</v>
      </c>
      <c r="AT215" s="240" t="s">
        <v>151</v>
      </c>
      <c r="AU215" s="240" t="s">
        <v>88</v>
      </c>
      <c r="AY215" s="18" t="s">
        <v>148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88</v>
      </c>
      <c r="BK215" s="241">
        <f>ROUND(I215*H215,2)</f>
        <v>0</v>
      </c>
      <c r="BL215" s="18" t="s">
        <v>155</v>
      </c>
      <c r="BM215" s="240" t="s">
        <v>902</v>
      </c>
    </row>
    <row r="216" s="2" customFormat="1" ht="16.5" customHeight="1">
      <c r="A216" s="39"/>
      <c r="B216" s="40"/>
      <c r="C216" s="228" t="s">
        <v>595</v>
      </c>
      <c r="D216" s="228" t="s">
        <v>151</v>
      </c>
      <c r="E216" s="229" t="s">
        <v>1193</v>
      </c>
      <c r="F216" s="230" t="s">
        <v>1194</v>
      </c>
      <c r="G216" s="231" t="s">
        <v>782</v>
      </c>
      <c r="H216" s="232">
        <v>20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45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155</v>
      </c>
      <c r="AT216" s="240" t="s">
        <v>151</v>
      </c>
      <c r="AU216" s="240" t="s">
        <v>88</v>
      </c>
      <c r="AY216" s="18" t="s">
        <v>148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88</v>
      </c>
      <c r="BK216" s="241">
        <f>ROUND(I216*H216,2)</f>
        <v>0</v>
      </c>
      <c r="BL216" s="18" t="s">
        <v>155</v>
      </c>
      <c r="BM216" s="240" t="s">
        <v>905</v>
      </c>
    </row>
    <row r="217" s="2" customFormat="1" ht="16.5" customHeight="1">
      <c r="A217" s="39"/>
      <c r="B217" s="40"/>
      <c r="C217" s="228" t="s">
        <v>601</v>
      </c>
      <c r="D217" s="228" t="s">
        <v>151</v>
      </c>
      <c r="E217" s="229" t="s">
        <v>1195</v>
      </c>
      <c r="F217" s="230" t="s">
        <v>1196</v>
      </c>
      <c r="G217" s="231" t="s">
        <v>782</v>
      </c>
      <c r="H217" s="232">
        <v>4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45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155</v>
      </c>
      <c r="AT217" s="240" t="s">
        <v>151</v>
      </c>
      <c r="AU217" s="240" t="s">
        <v>88</v>
      </c>
      <c r="AY217" s="18" t="s">
        <v>148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88</v>
      </c>
      <c r="BK217" s="241">
        <f>ROUND(I217*H217,2)</f>
        <v>0</v>
      </c>
      <c r="BL217" s="18" t="s">
        <v>155</v>
      </c>
      <c r="BM217" s="240" t="s">
        <v>911</v>
      </c>
    </row>
    <row r="218" s="2" customFormat="1" ht="24.15" customHeight="1">
      <c r="A218" s="39"/>
      <c r="B218" s="40"/>
      <c r="C218" s="228" t="s">
        <v>605</v>
      </c>
      <c r="D218" s="228" t="s">
        <v>151</v>
      </c>
      <c r="E218" s="229" t="s">
        <v>1197</v>
      </c>
      <c r="F218" s="230" t="s">
        <v>1198</v>
      </c>
      <c r="G218" s="231" t="s">
        <v>782</v>
      </c>
      <c r="H218" s="232">
        <v>28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45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155</v>
      </c>
      <c r="AT218" s="240" t="s">
        <v>151</v>
      </c>
      <c r="AU218" s="240" t="s">
        <v>88</v>
      </c>
      <c r="AY218" s="18" t="s">
        <v>148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88</v>
      </c>
      <c r="BK218" s="241">
        <f>ROUND(I218*H218,2)</f>
        <v>0</v>
      </c>
      <c r="BL218" s="18" t="s">
        <v>155</v>
      </c>
      <c r="BM218" s="240" t="s">
        <v>914</v>
      </c>
    </row>
    <row r="219" s="2" customFormat="1" ht="24.15" customHeight="1">
      <c r="A219" s="39"/>
      <c r="B219" s="40"/>
      <c r="C219" s="228" t="s">
        <v>610</v>
      </c>
      <c r="D219" s="228" t="s">
        <v>151</v>
      </c>
      <c r="E219" s="229" t="s">
        <v>1199</v>
      </c>
      <c r="F219" s="230" t="s">
        <v>1200</v>
      </c>
      <c r="G219" s="231" t="s">
        <v>782</v>
      </c>
      <c r="H219" s="232">
        <v>2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45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155</v>
      </c>
      <c r="AT219" s="240" t="s">
        <v>151</v>
      </c>
      <c r="AU219" s="240" t="s">
        <v>88</v>
      </c>
      <c r="AY219" s="18" t="s">
        <v>148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88</v>
      </c>
      <c r="BK219" s="241">
        <f>ROUND(I219*H219,2)</f>
        <v>0</v>
      </c>
      <c r="BL219" s="18" t="s">
        <v>155</v>
      </c>
      <c r="BM219" s="240" t="s">
        <v>920</v>
      </c>
    </row>
    <row r="220" s="2" customFormat="1" ht="16.5" customHeight="1">
      <c r="A220" s="39"/>
      <c r="B220" s="40"/>
      <c r="C220" s="228" t="s">
        <v>616</v>
      </c>
      <c r="D220" s="228" t="s">
        <v>151</v>
      </c>
      <c r="E220" s="229" t="s">
        <v>1201</v>
      </c>
      <c r="F220" s="230" t="s">
        <v>1202</v>
      </c>
      <c r="G220" s="231" t="s">
        <v>782</v>
      </c>
      <c r="H220" s="232">
        <v>85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45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155</v>
      </c>
      <c r="AT220" s="240" t="s">
        <v>151</v>
      </c>
      <c r="AU220" s="240" t="s">
        <v>88</v>
      </c>
      <c r="AY220" s="18" t="s">
        <v>148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88</v>
      </c>
      <c r="BK220" s="241">
        <f>ROUND(I220*H220,2)</f>
        <v>0</v>
      </c>
      <c r="BL220" s="18" t="s">
        <v>155</v>
      </c>
      <c r="BM220" s="240" t="s">
        <v>923</v>
      </c>
    </row>
    <row r="221" s="2" customFormat="1" ht="24.15" customHeight="1">
      <c r="A221" s="39"/>
      <c r="B221" s="40"/>
      <c r="C221" s="228" t="s">
        <v>620</v>
      </c>
      <c r="D221" s="228" t="s">
        <v>151</v>
      </c>
      <c r="E221" s="229" t="s">
        <v>1203</v>
      </c>
      <c r="F221" s="230" t="s">
        <v>1204</v>
      </c>
      <c r="G221" s="231" t="s">
        <v>782</v>
      </c>
      <c r="H221" s="232">
        <v>12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45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155</v>
      </c>
      <c r="AT221" s="240" t="s">
        <v>151</v>
      </c>
      <c r="AU221" s="240" t="s">
        <v>88</v>
      </c>
      <c r="AY221" s="18" t="s">
        <v>148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88</v>
      </c>
      <c r="BK221" s="241">
        <f>ROUND(I221*H221,2)</f>
        <v>0</v>
      </c>
      <c r="BL221" s="18" t="s">
        <v>155</v>
      </c>
      <c r="BM221" s="240" t="s">
        <v>926</v>
      </c>
    </row>
    <row r="222" s="2" customFormat="1" ht="24.15" customHeight="1">
      <c r="A222" s="39"/>
      <c r="B222" s="40"/>
      <c r="C222" s="286" t="s">
        <v>627</v>
      </c>
      <c r="D222" s="286" t="s">
        <v>274</v>
      </c>
      <c r="E222" s="287" t="s">
        <v>1205</v>
      </c>
      <c r="F222" s="288" t="s">
        <v>1198</v>
      </c>
      <c r="G222" s="289" t="s">
        <v>782</v>
      </c>
      <c r="H222" s="290">
        <v>28</v>
      </c>
      <c r="I222" s="291"/>
      <c r="J222" s="292">
        <f>ROUND(I222*H222,2)</f>
        <v>0</v>
      </c>
      <c r="K222" s="293"/>
      <c r="L222" s="294"/>
      <c r="M222" s="295" t="s">
        <v>1</v>
      </c>
      <c r="N222" s="296" t="s">
        <v>45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211</v>
      </c>
      <c r="AT222" s="240" t="s">
        <v>274</v>
      </c>
      <c r="AU222" s="240" t="s">
        <v>88</v>
      </c>
      <c r="AY222" s="18" t="s">
        <v>148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88</v>
      </c>
      <c r="BK222" s="241">
        <f>ROUND(I222*H222,2)</f>
        <v>0</v>
      </c>
      <c r="BL222" s="18" t="s">
        <v>155</v>
      </c>
      <c r="BM222" s="240" t="s">
        <v>929</v>
      </c>
    </row>
    <row r="223" s="2" customFormat="1" ht="24.15" customHeight="1">
      <c r="A223" s="39"/>
      <c r="B223" s="40"/>
      <c r="C223" s="286" t="s">
        <v>631</v>
      </c>
      <c r="D223" s="286" t="s">
        <v>274</v>
      </c>
      <c r="E223" s="287" t="s">
        <v>1206</v>
      </c>
      <c r="F223" s="288" t="s">
        <v>1200</v>
      </c>
      <c r="G223" s="289" t="s">
        <v>782</v>
      </c>
      <c r="H223" s="290">
        <v>2</v>
      </c>
      <c r="I223" s="291"/>
      <c r="J223" s="292">
        <f>ROUND(I223*H223,2)</f>
        <v>0</v>
      </c>
      <c r="K223" s="293"/>
      <c r="L223" s="294"/>
      <c r="M223" s="295" t="s">
        <v>1</v>
      </c>
      <c r="N223" s="296" t="s">
        <v>45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211</v>
      </c>
      <c r="AT223" s="240" t="s">
        <v>274</v>
      </c>
      <c r="AU223" s="240" t="s">
        <v>88</v>
      </c>
      <c r="AY223" s="18" t="s">
        <v>148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88</v>
      </c>
      <c r="BK223" s="241">
        <f>ROUND(I223*H223,2)</f>
        <v>0</v>
      </c>
      <c r="BL223" s="18" t="s">
        <v>155</v>
      </c>
      <c r="BM223" s="240" t="s">
        <v>932</v>
      </c>
    </row>
    <row r="224" s="2" customFormat="1" ht="16.5" customHeight="1">
      <c r="A224" s="39"/>
      <c r="B224" s="40"/>
      <c r="C224" s="286" t="s">
        <v>635</v>
      </c>
      <c r="D224" s="286" t="s">
        <v>274</v>
      </c>
      <c r="E224" s="287" t="s">
        <v>1207</v>
      </c>
      <c r="F224" s="288" t="s">
        <v>1202</v>
      </c>
      <c r="G224" s="289" t="s">
        <v>782</v>
      </c>
      <c r="H224" s="290">
        <v>85</v>
      </c>
      <c r="I224" s="291"/>
      <c r="J224" s="292">
        <f>ROUND(I224*H224,2)</f>
        <v>0</v>
      </c>
      <c r="K224" s="293"/>
      <c r="L224" s="294"/>
      <c r="M224" s="295" t="s">
        <v>1</v>
      </c>
      <c r="N224" s="296" t="s">
        <v>45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211</v>
      </c>
      <c r="AT224" s="240" t="s">
        <v>274</v>
      </c>
      <c r="AU224" s="240" t="s">
        <v>88</v>
      </c>
      <c r="AY224" s="18" t="s">
        <v>148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88</v>
      </c>
      <c r="BK224" s="241">
        <f>ROUND(I224*H224,2)</f>
        <v>0</v>
      </c>
      <c r="BL224" s="18" t="s">
        <v>155</v>
      </c>
      <c r="BM224" s="240" t="s">
        <v>935</v>
      </c>
    </row>
    <row r="225" s="2" customFormat="1" ht="24.15" customHeight="1">
      <c r="A225" s="39"/>
      <c r="B225" s="40"/>
      <c r="C225" s="286" t="s">
        <v>639</v>
      </c>
      <c r="D225" s="286" t="s">
        <v>274</v>
      </c>
      <c r="E225" s="287" t="s">
        <v>1208</v>
      </c>
      <c r="F225" s="288" t="s">
        <v>1204</v>
      </c>
      <c r="G225" s="289" t="s">
        <v>782</v>
      </c>
      <c r="H225" s="290">
        <v>12</v>
      </c>
      <c r="I225" s="291"/>
      <c r="J225" s="292">
        <f>ROUND(I225*H225,2)</f>
        <v>0</v>
      </c>
      <c r="K225" s="293"/>
      <c r="L225" s="294"/>
      <c r="M225" s="295" t="s">
        <v>1</v>
      </c>
      <c r="N225" s="296" t="s">
        <v>45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211</v>
      </c>
      <c r="AT225" s="240" t="s">
        <v>274</v>
      </c>
      <c r="AU225" s="240" t="s">
        <v>88</v>
      </c>
      <c r="AY225" s="18" t="s">
        <v>148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88</v>
      </c>
      <c r="BK225" s="241">
        <f>ROUND(I225*H225,2)</f>
        <v>0</v>
      </c>
      <c r="BL225" s="18" t="s">
        <v>155</v>
      </c>
      <c r="BM225" s="240" t="s">
        <v>938</v>
      </c>
    </row>
    <row r="226" s="12" customFormat="1" ht="25.92" customHeight="1">
      <c r="A226" s="12"/>
      <c r="B226" s="212"/>
      <c r="C226" s="213"/>
      <c r="D226" s="214" t="s">
        <v>79</v>
      </c>
      <c r="E226" s="215" t="s">
        <v>1209</v>
      </c>
      <c r="F226" s="215" t="s">
        <v>1210</v>
      </c>
      <c r="G226" s="213"/>
      <c r="H226" s="213"/>
      <c r="I226" s="216"/>
      <c r="J226" s="217">
        <f>BK226</f>
        <v>0</v>
      </c>
      <c r="K226" s="213"/>
      <c r="L226" s="218"/>
      <c r="M226" s="219"/>
      <c r="N226" s="220"/>
      <c r="O226" s="220"/>
      <c r="P226" s="221">
        <f>SUM(P227:P229)</f>
        <v>0</v>
      </c>
      <c r="Q226" s="220"/>
      <c r="R226" s="221">
        <f>SUM(R227:R229)</f>
        <v>0</v>
      </c>
      <c r="S226" s="220"/>
      <c r="T226" s="222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3" t="s">
        <v>88</v>
      </c>
      <c r="AT226" s="224" t="s">
        <v>79</v>
      </c>
      <c r="AU226" s="224" t="s">
        <v>80</v>
      </c>
      <c r="AY226" s="223" t="s">
        <v>148</v>
      </c>
      <c r="BK226" s="225">
        <f>SUM(BK227:BK229)</f>
        <v>0</v>
      </c>
    </row>
    <row r="227" s="2" customFormat="1" ht="16.5" customHeight="1">
      <c r="A227" s="39"/>
      <c r="B227" s="40"/>
      <c r="C227" s="228" t="s">
        <v>643</v>
      </c>
      <c r="D227" s="228" t="s">
        <v>151</v>
      </c>
      <c r="E227" s="229" t="s">
        <v>1211</v>
      </c>
      <c r="F227" s="230" t="s">
        <v>1212</v>
      </c>
      <c r="G227" s="231" t="s">
        <v>980</v>
      </c>
      <c r="H227" s="232">
        <v>60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45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155</v>
      </c>
      <c r="AT227" s="240" t="s">
        <v>151</v>
      </c>
      <c r="AU227" s="240" t="s">
        <v>88</v>
      </c>
      <c r="AY227" s="18" t="s">
        <v>148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88</v>
      </c>
      <c r="BK227" s="241">
        <f>ROUND(I227*H227,2)</f>
        <v>0</v>
      </c>
      <c r="BL227" s="18" t="s">
        <v>155</v>
      </c>
      <c r="BM227" s="240" t="s">
        <v>941</v>
      </c>
    </row>
    <row r="228" s="2" customFormat="1" ht="16.5" customHeight="1">
      <c r="A228" s="39"/>
      <c r="B228" s="40"/>
      <c r="C228" s="228" t="s">
        <v>648</v>
      </c>
      <c r="D228" s="228" t="s">
        <v>151</v>
      </c>
      <c r="E228" s="229" t="s">
        <v>1213</v>
      </c>
      <c r="F228" s="230" t="s">
        <v>1214</v>
      </c>
      <c r="G228" s="231" t="s">
        <v>980</v>
      </c>
      <c r="H228" s="232">
        <v>10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45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155</v>
      </c>
      <c r="AT228" s="240" t="s">
        <v>151</v>
      </c>
      <c r="AU228" s="240" t="s">
        <v>88</v>
      </c>
      <c r="AY228" s="18" t="s">
        <v>148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88</v>
      </c>
      <c r="BK228" s="241">
        <f>ROUND(I228*H228,2)</f>
        <v>0</v>
      </c>
      <c r="BL228" s="18" t="s">
        <v>155</v>
      </c>
      <c r="BM228" s="240" t="s">
        <v>944</v>
      </c>
    </row>
    <row r="229" s="2" customFormat="1" ht="16.5" customHeight="1">
      <c r="A229" s="39"/>
      <c r="B229" s="40"/>
      <c r="C229" s="228" t="s">
        <v>663</v>
      </c>
      <c r="D229" s="228" t="s">
        <v>151</v>
      </c>
      <c r="E229" s="229" t="s">
        <v>1215</v>
      </c>
      <c r="F229" s="230" t="s">
        <v>1216</v>
      </c>
      <c r="G229" s="231" t="s">
        <v>980</v>
      </c>
      <c r="H229" s="232">
        <v>5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45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155</v>
      </c>
      <c r="AT229" s="240" t="s">
        <v>151</v>
      </c>
      <c r="AU229" s="240" t="s">
        <v>88</v>
      </c>
      <c r="AY229" s="18" t="s">
        <v>148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88</v>
      </c>
      <c r="BK229" s="241">
        <f>ROUND(I229*H229,2)</f>
        <v>0</v>
      </c>
      <c r="BL229" s="18" t="s">
        <v>155</v>
      </c>
      <c r="BM229" s="240" t="s">
        <v>947</v>
      </c>
    </row>
    <row r="230" s="12" customFormat="1" ht="25.92" customHeight="1">
      <c r="A230" s="12"/>
      <c r="B230" s="212"/>
      <c r="C230" s="213"/>
      <c r="D230" s="214" t="s">
        <v>79</v>
      </c>
      <c r="E230" s="215" t="s">
        <v>1217</v>
      </c>
      <c r="F230" s="215" t="s">
        <v>1218</v>
      </c>
      <c r="G230" s="213"/>
      <c r="H230" s="213"/>
      <c r="I230" s="216"/>
      <c r="J230" s="217">
        <f>BK230</f>
        <v>0</v>
      </c>
      <c r="K230" s="213"/>
      <c r="L230" s="218"/>
      <c r="M230" s="219"/>
      <c r="N230" s="220"/>
      <c r="O230" s="220"/>
      <c r="P230" s="221">
        <f>SUM(P231:P233)</f>
        <v>0</v>
      </c>
      <c r="Q230" s="220"/>
      <c r="R230" s="221">
        <f>SUM(R231:R233)</f>
        <v>0</v>
      </c>
      <c r="S230" s="220"/>
      <c r="T230" s="222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3" t="s">
        <v>88</v>
      </c>
      <c r="AT230" s="224" t="s">
        <v>79</v>
      </c>
      <c r="AU230" s="224" t="s">
        <v>80</v>
      </c>
      <c r="AY230" s="223" t="s">
        <v>148</v>
      </c>
      <c r="BK230" s="225">
        <f>SUM(BK231:BK233)</f>
        <v>0</v>
      </c>
    </row>
    <row r="231" s="2" customFormat="1" ht="16.5" customHeight="1">
      <c r="A231" s="39"/>
      <c r="B231" s="40"/>
      <c r="C231" s="228" t="s">
        <v>667</v>
      </c>
      <c r="D231" s="228" t="s">
        <v>151</v>
      </c>
      <c r="E231" s="229" t="s">
        <v>1219</v>
      </c>
      <c r="F231" s="230" t="s">
        <v>1220</v>
      </c>
      <c r="G231" s="231" t="s">
        <v>980</v>
      </c>
      <c r="H231" s="232">
        <v>16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45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155</v>
      </c>
      <c r="AT231" s="240" t="s">
        <v>151</v>
      </c>
      <c r="AU231" s="240" t="s">
        <v>88</v>
      </c>
      <c r="AY231" s="18" t="s">
        <v>148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88</v>
      </c>
      <c r="BK231" s="241">
        <f>ROUND(I231*H231,2)</f>
        <v>0</v>
      </c>
      <c r="BL231" s="18" t="s">
        <v>155</v>
      </c>
      <c r="BM231" s="240" t="s">
        <v>950</v>
      </c>
    </row>
    <row r="232" s="2" customFormat="1" ht="16.5" customHeight="1">
      <c r="A232" s="39"/>
      <c r="B232" s="40"/>
      <c r="C232" s="228" t="s">
        <v>676</v>
      </c>
      <c r="D232" s="228" t="s">
        <v>151</v>
      </c>
      <c r="E232" s="229" t="s">
        <v>1221</v>
      </c>
      <c r="F232" s="230" t="s">
        <v>1222</v>
      </c>
      <c r="G232" s="231" t="s">
        <v>980</v>
      </c>
      <c r="H232" s="232">
        <v>5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45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155</v>
      </c>
      <c r="AT232" s="240" t="s">
        <v>151</v>
      </c>
      <c r="AU232" s="240" t="s">
        <v>88</v>
      </c>
      <c r="AY232" s="18" t="s">
        <v>148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88</v>
      </c>
      <c r="BK232" s="241">
        <f>ROUND(I232*H232,2)</f>
        <v>0</v>
      </c>
      <c r="BL232" s="18" t="s">
        <v>155</v>
      </c>
      <c r="BM232" s="240" t="s">
        <v>953</v>
      </c>
    </row>
    <row r="233" s="2" customFormat="1" ht="16.5" customHeight="1">
      <c r="A233" s="39"/>
      <c r="B233" s="40"/>
      <c r="C233" s="228" t="s">
        <v>686</v>
      </c>
      <c r="D233" s="228" t="s">
        <v>151</v>
      </c>
      <c r="E233" s="229" t="s">
        <v>1223</v>
      </c>
      <c r="F233" s="230" t="s">
        <v>1224</v>
      </c>
      <c r="G233" s="231" t="s">
        <v>980</v>
      </c>
      <c r="H233" s="232">
        <v>20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45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155</v>
      </c>
      <c r="AT233" s="240" t="s">
        <v>151</v>
      </c>
      <c r="AU233" s="240" t="s">
        <v>88</v>
      </c>
      <c r="AY233" s="18" t="s">
        <v>148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88</v>
      </c>
      <c r="BK233" s="241">
        <f>ROUND(I233*H233,2)</f>
        <v>0</v>
      </c>
      <c r="BL233" s="18" t="s">
        <v>155</v>
      </c>
      <c r="BM233" s="240" t="s">
        <v>956</v>
      </c>
    </row>
    <row r="234" s="12" customFormat="1" ht="25.92" customHeight="1">
      <c r="A234" s="12"/>
      <c r="B234" s="212"/>
      <c r="C234" s="213"/>
      <c r="D234" s="214" t="s">
        <v>79</v>
      </c>
      <c r="E234" s="215" t="s">
        <v>1225</v>
      </c>
      <c r="F234" s="215" t="s">
        <v>1226</v>
      </c>
      <c r="G234" s="213"/>
      <c r="H234" s="213"/>
      <c r="I234" s="216"/>
      <c r="J234" s="217">
        <f>BK234</f>
        <v>0</v>
      </c>
      <c r="K234" s="213"/>
      <c r="L234" s="218"/>
      <c r="M234" s="219"/>
      <c r="N234" s="220"/>
      <c r="O234" s="220"/>
      <c r="P234" s="221">
        <f>SUM(P235:P236)</f>
        <v>0</v>
      </c>
      <c r="Q234" s="220"/>
      <c r="R234" s="221">
        <f>SUM(R235:R236)</f>
        <v>0</v>
      </c>
      <c r="S234" s="220"/>
      <c r="T234" s="222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3" t="s">
        <v>88</v>
      </c>
      <c r="AT234" s="224" t="s">
        <v>79</v>
      </c>
      <c r="AU234" s="224" t="s">
        <v>80</v>
      </c>
      <c r="AY234" s="223" t="s">
        <v>148</v>
      </c>
      <c r="BK234" s="225">
        <f>SUM(BK235:BK236)</f>
        <v>0</v>
      </c>
    </row>
    <row r="235" s="2" customFormat="1" ht="16.5" customHeight="1">
      <c r="A235" s="39"/>
      <c r="B235" s="40"/>
      <c r="C235" s="228" t="s">
        <v>692</v>
      </c>
      <c r="D235" s="228" t="s">
        <v>151</v>
      </c>
      <c r="E235" s="229" t="s">
        <v>1227</v>
      </c>
      <c r="F235" s="230" t="s">
        <v>1228</v>
      </c>
      <c r="G235" s="231" t="s">
        <v>1229</v>
      </c>
      <c r="H235" s="232">
        <v>1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45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155</v>
      </c>
      <c r="AT235" s="240" t="s">
        <v>151</v>
      </c>
      <c r="AU235" s="240" t="s">
        <v>88</v>
      </c>
      <c r="AY235" s="18" t="s">
        <v>148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88</v>
      </c>
      <c r="BK235" s="241">
        <f>ROUND(I235*H235,2)</f>
        <v>0</v>
      </c>
      <c r="BL235" s="18" t="s">
        <v>155</v>
      </c>
      <c r="BM235" s="240" t="s">
        <v>1230</v>
      </c>
    </row>
    <row r="236" s="2" customFormat="1" ht="16.5" customHeight="1">
      <c r="A236" s="39"/>
      <c r="B236" s="40"/>
      <c r="C236" s="228" t="s">
        <v>696</v>
      </c>
      <c r="D236" s="228" t="s">
        <v>151</v>
      </c>
      <c r="E236" s="229" t="s">
        <v>1231</v>
      </c>
      <c r="F236" s="230" t="s">
        <v>1232</v>
      </c>
      <c r="G236" s="231" t="s">
        <v>1229</v>
      </c>
      <c r="H236" s="232">
        <v>1</v>
      </c>
      <c r="I236" s="233"/>
      <c r="J236" s="234">
        <f>ROUND(I236*H236,2)</f>
        <v>0</v>
      </c>
      <c r="K236" s="235"/>
      <c r="L236" s="45"/>
      <c r="M236" s="302" t="s">
        <v>1</v>
      </c>
      <c r="N236" s="303" t="s">
        <v>45</v>
      </c>
      <c r="O236" s="304"/>
      <c r="P236" s="305">
        <f>O236*H236</f>
        <v>0</v>
      </c>
      <c r="Q236" s="305">
        <v>0</v>
      </c>
      <c r="R236" s="305">
        <f>Q236*H236</f>
        <v>0</v>
      </c>
      <c r="S236" s="305">
        <v>0</v>
      </c>
      <c r="T236" s="30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155</v>
      </c>
      <c r="AT236" s="240" t="s">
        <v>151</v>
      </c>
      <c r="AU236" s="240" t="s">
        <v>88</v>
      </c>
      <c r="AY236" s="18" t="s">
        <v>148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88</v>
      </c>
      <c r="BK236" s="241">
        <f>ROUND(I236*H236,2)</f>
        <v>0</v>
      </c>
      <c r="BL236" s="18" t="s">
        <v>155</v>
      </c>
      <c r="BM236" s="240" t="s">
        <v>1233</v>
      </c>
    </row>
    <row r="237" s="2" customFormat="1" ht="6.96" customHeight="1">
      <c r="A237" s="39"/>
      <c r="B237" s="67"/>
      <c r="C237" s="68"/>
      <c r="D237" s="68"/>
      <c r="E237" s="68"/>
      <c r="F237" s="68"/>
      <c r="G237" s="68"/>
      <c r="H237" s="68"/>
      <c r="I237" s="68"/>
      <c r="J237" s="68"/>
      <c r="K237" s="68"/>
      <c r="L237" s="45"/>
      <c r="M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</row>
  </sheetData>
  <sheetProtection sheet="1" autoFilter="0" formatColumns="0" formatRows="0" objects="1" scenarios="1" spinCount="100000" saltValue="7Zf7lZ8htV+oR869JEsyITtVBfhQljREcFac7ZKJ0DTfpjHoU7K2zioJmqQfz50ZQNxtN+qOkq3SU4X6T74I0w==" hashValue="x/yaKJO73zZsE2G783UJM+PjjgB79BHfiz2hnl4OU7u1t5XswHwkqY2BtpzoqhhwvJGUmrrjuNH7zC6JaGrY5g==" algorithmName="SHA-512" password="CC35"/>
  <autoFilter ref="C127:K2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Rekonstrukce budovy ředitelství - OKB pro nemocnici následné péče Moravská Třebová</v>
      </c>
      <c r="F7" s="151"/>
      <c r="G7" s="151"/>
      <c r="H7" s="151"/>
      <c r="L7" s="21"/>
    </row>
    <row r="8" s="1" customFormat="1" ht="12" customHeight="1">
      <c r="B8" s="21"/>
      <c r="D8" s="151" t="s">
        <v>111</v>
      </c>
      <c r="L8" s="21"/>
    </row>
    <row r="9" s="2" customFormat="1" ht="16.5" customHeight="1">
      <c r="A9" s="39"/>
      <c r="B9" s="45"/>
      <c r="C9" s="39"/>
      <c r="D9" s="39"/>
      <c r="E9" s="152" t="s">
        <v>732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733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1234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2. 8. 2022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40</v>
      </c>
      <c r="E32" s="39"/>
      <c r="F32" s="39"/>
      <c r="G32" s="39"/>
      <c r="H32" s="39"/>
      <c r="I32" s="39"/>
      <c r="J32" s="161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42</v>
      </c>
      <c r="G34" s="39"/>
      <c r="H34" s="39"/>
      <c r="I34" s="162" t="s">
        <v>41</v>
      </c>
      <c r="J34" s="162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44</v>
      </c>
      <c r="E35" s="151" t="s">
        <v>45</v>
      </c>
      <c r="F35" s="164">
        <f>ROUND((SUM(BE124:BE191)),  2)</f>
        <v>0</v>
      </c>
      <c r="G35" s="39"/>
      <c r="H35" s="39"/>
      <c r="I35" s="165">
        <v>0.20999999999999999</v>
      </c>
      <c r="J35" s="164">
        <f>ROUND(((SUM(BE124:BE191))*I35),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46</v>
      </c>
      <c r="F36" s="164">
        <f>ROUND((SUM(BF124:BF191)),  2)</f>
        <v>0</v>
      </c>
      <c r="G36" s="39"/>
      <c r="H36" s="39"/>
      <c r="I36" s="165">
        <v>0.14999999999999999</v>
      </c>
      <c r="J36" s="164">
        <f>ROUND(((SUM(BF124:BF191))*I36),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ROUND((SUM(BG124:BG191)),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48</v>
      </c>
      <c r="F38" s="164">
        <f>ROUND((SUM(BH124:BH191)),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49</v>
      </c>
      <c r="F39" s="164">
        <f>ROUND((SUM(BI124:BI191)),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Rekonstrukce budovy ředitelství - OKB pro nemocnici následné péče Moravská Třebová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732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733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D.1.4.5 - Zařízení slaboproudé elektrotechniky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Moravská Třebová</v>
      </c>
      <c r="G91" s="41"/>
      <c r="H91" s="41"/>
      <c r="I91" s="33" t="s">
        <v>22</v>
      </c>
      <c r="J91" s="80" t="str">
        <f>IF(J14="","",J14)</f>
        <v>2. 8. 2022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Nemocnice následné Péče Moravská Třebová</v>
      </c>
      <c r="G93" s="41"/>
      <c r="H93" s="41"/>
      <c r="I93" s="33" t="s">
        <v>32</v>
      </c>
      <c r="J93" s="37" t="str">
        <f>E23</f>
        <v>K I P spol. s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Pavel Rinn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114</v>
      </c>
      <c r="D96" s="186"/>
      <c r="E96" s="186"/>
      <c r="F96" s="186"/>
      <c r="G96" s="186"/>
      <c r="H96" s="186"/>
      <c r="I96" s="186"/>
      <c r="J96" s="187" t="s">
        <v>115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116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117</v>
      </c>
    </row>
    <row r="99" s="9" customFormat="1" ht="24.96" customHeight="1">
      <c r="A99" s="9"/>
      <c r="B99" s="189"/>
      <c r="C99" s="190"/>
      <c r="D99" s="191" t="s">
        <v>1235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1236</v>
      </c>
      <c r="E100" s="192"/>
      <c r="F100" s="192"/>
      <c r="G100" s="192"/>
      <c r="H100" s="192"/>
      <c r="I100" s="192"/>
      <c r="J100" s="193">
        <f>J151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1237</v>
      </c>
      <c r="E101" s="192"/>
      <c r="F101" s="192"/>
      <c r="G101" s="192"/>
      <c r="H101" s="192"/>
      <c r="I101" s="192"/>
      <c r="J101" s="193">
        <f>J179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1238</v>
      </c>
      <c r="E102" s="192"/>
      <c r="F102" s="192"/>
      <c r="G102" s="192"/>
      <c r="H102" s="192"/>
      <c r="I102" s="192"/>
      <c r="J102" s="193">
        <f>J189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4" t="str">
        <f>E7</f>
        <v>Rekonstrukce budovy ředitelství - OKB pro nemocnici následné péče Moravská Třebová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111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4" t="s">
        <v>732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733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D.1.4.5 - Zařízení slaboproudé elektrotechniky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F14</f>
        <v>Moravská Třebová</v>
      </c>
      <c r="G118" s="41"/>
      <c r="H118" s="41"/>
      <c r="I118" s="33" t="s">
        <v>22</v>
      </c>
      <c r="J118" s="80" t="str">
        <f>IF(J14="","",J14)</f>
        <v>2. 8. 2022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E17</f>
        <v>Nemocnice následné Péče Moravská Třebová</v>
      </c>
      <c r="G120" s="41"/>
      <c r="H120" s="41"/>
      <c r="I120" s="33" t="s">
        <v>32</v>
      </c>
      <c r="J120" s="37" t="str">
        <f>E23</f>
        <v>K I P spol. s r. 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IF(E20="","",E20)</f>
        <v>Vyplň údaj</v>
      </c>
      <c r="G121" s="41"/>
      <c r="H121" s="41"/>
      <c r="I121" s="33" t="s">
        <v>37</v>
      </c>
      <c r="J121" s="37" t="str">
        <f>E26</f>
        <v>Pavel Rinn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134</v>
      </c>
      <c r="D123" s="203" t="s">
        <v>65</v>
      </c>
      <c r="E123" s="203" t="s">
        <v>61</v>
      </c>
      <c r="F123" s="203" t="s">
        <v>62</v>
      </c>
      <c r="G123" s="203" t="s">
        <v>135</v>
      </c>
      <c r="H123" s="203" t="s">
        <v>136</v>
      </c>
      <c r="I123" s="203" t="s">
        <v>137</v>
      </c>
      <c r="J123" s="204" t="s">
        <v>115</v>
      </c>
      <c r="K123" s="205" t="s">
        <v>138</v>
      </c>
      <c r="L123" s="206"/>
      <c r="M123" s="101" t="s">
        <v>1</v>
      </c>
      <c r="N123" s="102" t="s">
        <v>44</v>
      </c>
      <c r="O123" s="102" t="s">
        <v>139</v>
      </c>
      <c r="P123" s="102" t="s">
        <v>140</v>
      </c>
      <c r="Q123" s="102" t="s">
        <v>141</v>
      </c>
      <c r="R123" s="102" t="s">
        <v>142</v>
      </c>
      <c r="S123" s="102" t="s">
        <v>143</v>
      </c>
      <c r="T123" s="103" t="s">
        <v>144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145</v>
      </c>
      <c r="D124" s="41"/>
      <c r="E124" s="41"/>
      <c r="F124" s="41"/>
      <c r="G124" s="41"/>
      <c r="H124" s="41"/>
      <c r="I124" s="41"/>
      <c r="J124" s="207">
        <f>BK124</f>
        <v>0</v>
      </c>
      <c r="K124" s="41"/>
      <c r="L124" s="45"/>
      <c r="M124" s="104"/>
      <c r="N124" s="208"/>
      <c r="O124" s="105"/>
      <c r="P124" s="209">
        <f>P125+P151+P179+P189</f>
        <v>0</v>
      </c>
      <c r="Q124" s="105"/>
      <c r="R124" s="209">
        <f>R125+R151+R179+R189</f>
        <v>0</v>
      </c>
      <c r="S124" s="105"/>
      <c r="T124" s="210">
        <f>T125+T151+T179+T189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79</v>
      </c>
      <c r="AU124" s="18" t="s">
        <v>117</v>
      </c>
      <c r="BK124" s="211">
        <f>BK125+BK151+BK179+BK189</f>
        <v>0</v>
      </c>
    </row>
    <row r="125" s="12" customFormat="1" ht="25.92" customHeight="1">
      <c r="A125" s="12"/>
      <c r="B125" s="212"/>
      <c r="C125" s="213"/>
      <c r="D125" s="214" t="s">
        <v>79</v>
      </c>
      <c r="E125" s="215" t="s">
        <v>744</v>
      </c>
      <c r="F125" s="215" t="s">
        <v>1239</v>
      </c>
      <c r="G125" s="213"/>
      <c r="H125" s="213"/>
      <c r="I125" s="216"/>
      <c r="J125" s="217">
        <f>BK125</f>
        <v>0</v>
      </c>
      <c r="K125" s="213"/>
      <c r="L125" s="218"/>
      <c r="M125" s="219"/>
      <c r="N125" s="220"/>
      <c r="O125" s="220"/>
      <c r="P125" s="221">
        <f>SUM(P126:P150)</f>
        <v>0</v>
      </c>
      <c r="Q125" s="220"/>
      <c r="R125" s="221">
        <f>SUM(R126:R150)</f>
        <v>0</v>
      </c>
      <c r="S125" s="220"/>
      <c r="T125" s="222">
        <f>SUM(T126:T150)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88</v>
      </c>
      <c r="AT125" s="224" t="s">
        <v>79</v>
      </c>
      <c r="AU125" s="224" t="s">
        <v>80</v>
      </c>
      <c r="AY125" s="223" t="s">
        <v>148</v>
      </c>
      <c r="BK125" s="225">
        <f>SUM(BK126:BK150)</f>
        <v>0</v>
      </c>
    </row>
    <row r="126" s="2" customFormat="1" ht="16.5" customHeight="1">
      <c r="A126" s="39"/>
      <c r="B126" s="40"/>
      <c r="C126" s="228" t="s">
        <v>88</v>
      </c>
      <c r="D126" s="228" t="s">
        <v>151</v>
      </c>
      <c r="E126" s="229" t="s">
        <v>1240</v>
      </c>
      <c r="F126" s="230" t="s">
        <v>1241</v>
      </c>
      <c r="G126" s="231" t="s">
        <v>782</v>
      </c>
      <c r="H126" s="232">
        <v>1</v>
      </c>
      <c r="I126" s="233"/>
      <c r="J126" s="234">
        <f>ROUND(I126*H126,2)</f>
        <v>0</v>
      </c>
      <c r="K126" s="235"/>
      <c r="L126" s="45"/>
      <c r="M126" s="236" t="s">
        <v>1</v>
      </c>
      <c r="N126" s="237" t="s">
        <v>45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542</v>
      </c>
      <c r="AT126" s="240" t="s">
        <v>151</v>
      </c>
      <c r="AU126" s="240" t="s">
        <v>88</v>
      </c>
      <c r="AY126" s="18" t="s">
        <v>148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88</v>
      </c>
      <c r="BK126" s="241">
        <f>ROUND(I126*H126,2)</f>
        <v>0</v>
      </c>
      <c r="BL126" s="18" t="s">
        <v>542</v>
      </c>
      <c r="BM126" s="240" t="s">
        <v>90</v>
      </c>
    </row>
    <row r="127" s="15" customFormat="1">
      <c r="A127" s="15"/>
      <c r="B127" s="265"/>
      <c r="C127" s="266"/>
      <c r="D127" s="244" t="s">
        <v>157</v>
      </c>
      <c r="E127" s="267" t="s">
        <v>1</v>
      </c>
      <c r="F127" s="268" t="s">
        <v>1242</v>
      </c>
      <c r="G127" s="266"/>
      <c r="H127" s="267" t="s">
        <v>1</v>
      </c>
      <c r="I127" s="269"/>
      <c r="J127" s="266"/>
      <c r="K127" s="266"/>
      <c r="L127" s="270"/>
      <c r="M127" s="271"/>
      <c r="N127" s="272"/>
      <c r="O127" s="272"/>
      <c r="P127" s="272"/>
      <c r="Q127" s="272"/>
      <c r="R127" s="272"/>
      <c r="S127" s="272"/>
      <c r="T127" s="27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4" t="s">
        <v>157</v>
      </c>
      <c r="AU127" s="274" t="s">
        <v>88</v>
      </c>
      <c r="AV127" s="15" t="s">
        <v>88</v>
      </c>
      <c r="AW127" s="15" t="s">
        <v>36</v>
      </c>
      <c r="AX127" s="15" t="s">
        <v>80</v>
      </c>
      <c r="AY127" s="274" t="s">
        <v>148</v>
      </c>
    </row>
    <row r="128" s="15" customFormat="1">
      <c r="A128" s="15"/>
      <c r="B128" s="265"/>
      <c r="C128" s="266"/>
      <c r="D128" s="244" t="s">
        <v>157</v>
      </c>
      <c r="E128" s="267" t="s">
        <v>1</v>
      </c>
      <c r="F128" s="268" t="s">
        <v>1243</v>
      </c>
      <c r="G128" s="266"/>
      <c r="H128" s="267" t="s">
        <v>1</v>
      </c>
      <c r="I128" s="269"/>
      <c r="J128" s="266"/>
      <c r="K128" s="266"/>
      <c r="L128" s="270"/>
      <c r="M128" s="271"/>
      <c r="N128" s="272"/>
      <c r="O128" s="272"/>
      <c r="P128" s="272"/>
      <c r="Q128" s="272"/>
      <c r="R128" s="272"/>
      <c r="S128" s="272"/>
      <c r="T128" s="27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4" t="s">
        <v>157</v>
      </c>
      <c r="AU128" s="274" t="s">
        <v>88</v>
      </c>
      <c r="AV128" s="15" t="s">
        <v>88</v>
      </c>
      <c r="AW128" s="15" t="s">
        <v>36</v>
      </c>
      <c r="AX128" s="15" t="s">
        <v>80</v>
      </c>
      <c r="AY128" s="274" t="s">
        <v>148</v>
      </c>
    </row>
    <row r="129" s="15" customFormat="1">
      <c r="A129" s="15"/>
      <c r="B129" s="265"/>
      <c r="C129" s="266"/>
      <c r="D129" s="244" t="s">
        <v>157</v>
      </c>
      <c r="E129" s="267" t="s">
        <v>1</v>
      </c>
      <c r="F129" s="268" t="s">
        <v>1244</v>
      </c>
      <c r="G129" s="266"/>
      <c r="H129" s="267" t="s">
        <v>1</v>
      </c>
      <c r="I129" s="269"/>
      <c r="J129" s="266"/>
      <c r="K129" s="266"/>
      <c r="L129" s="270"/>
      <c r="M129" s="271"/>
      <c r="N129" s="272"/>
      <c r="O129" s="272"/>
      <c r="P129" s="272"/>
      <c r="Q129" s="272"/>
      <c r="R129" s="272"/>
      <c r="S129" s="272"/>
      <c r="T129" s="27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4" t="s">
        <v>157</v>
      </c>
      <c r="AU129" s="274" t="s">
        <v>88</v>
      </c>
      <c r="AV129" s="15" t="s">
        <v>88</v>
      </c>
      <c r="AW129" s="15" t="s">
        <v>36</v>
      </c>
      <c r="AX129" s="15" t="s">
        <v>80</v>
      </c>
      <c r="AY129" s="274" t="s">
        <v>148</v>
      </c>
    </row>
    <row r="130" s="13" customFormat="1">
      <c r="A130" s="13"/>
      <c r="B130" s="242"/>
      <c r="C130" s="243"/>
      <c r="D130" s="244" t="s">
        <v>157</v>
      </c>
      <c r="E130" s="245" t="s">
        <v>1</v>
      </c>
      <c r="F130" s="246" t="s">
        <v>88</v>
      </c>
      <c r="G130" s="243"/>
      <c r="H130" s="247">
        <v>1</v>
      </c>
      <c r="I130" s="248"/>
      <c r="J130" s="243"/>
      <c r="K130" s="243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157</v>
      </c>
      <c r="AU130" s="253" t="s">
        <v>88</v>
      </c>
      <c r="AV130" s="13" t="s">
        <v>90</v>
      </c>
      <c r="AW130" s="13" t="s">
        <v>36</v>
      </c>
      <c r="AX130" s="13" t="s">
        <v>80</v>
      </c>
      <c r="AY130" s="253" t="s">
        <v>148</v>
      </c>
    </row>
    <row r="131" s="14" customFormat="1">
      <c r="A131" s="14"/>
      <c r="B131" s="254"/>
      <c r="C131" s="255"/>
      <c r="D131" s="244" t="s">
        <v>157</v>
      </c>
      <c r="E131" s="256" t="s">
        <v>1</v>
      </c>
      <c r="F131" s="257" t="s">
        <v>166</v>
      </c>
      <c r="G131" s="255"/>
      <c r="H131" s="258">
        <v>1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157</v>
      </c>
      <c r="AU131" s="264" t="s">
        <v>88</v>
      </c>
      <c r="AV131" s="14" t="s">
        <v>155</v>
      </c>
      <c r="AW131" s="14" t="s">
        <v>36</v>
      </c>
      <c r="AX131" s="14" t="s">
        <v>88</v>
      </c>
      <c r="AY131" s="264" t="s">
        <v>148</v>
      </c>
    </row>
    <row r="132" s="2" customFormat="1" ht="16.5" customHeight="1">
      <c r="A132" s="39"/>
      <c r="B132" s="40"/>
      <c r="C132" s="228" t="s">
        <v>90</v>
      </c>
      <c r="D132" s="228" t="s">
        <v>151</v>
      </c>
      <c r="E132" s="229" t="s">
        <v>1245</v>
      </c>
      <c r="F132" s="230" t="s">
        <v>1246</v>
      </c>
      <c r="G132" s="231" t="s">
        <v>782</v>
      </c>
      <c r="H132" s="232">
        <v>2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45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542</v>
      </c>
      <c r="AT132" s="240" t="s">
        <v>151</v>
      </c>
      <c r="AU132" s="240" t="s">
        <v>88</v>
      </c>
      <c r="AY132" s="18" t="s">
        <v>148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88</v>
      </c>
      <c r="BK132" s="241">
        <f>ROUND(I132*H132,2)</f>
        <v>0</v>
      </c>
      <c r="BL132" s="18" t="s">
        <v>542</v>
      </c>
      <c r="BM132" s="240" t="s">
        <v>155</v>
      </c>
    </row>
    <row r="133" s="15" customFormat="1">
      <c r="A133" s="15"/>
      <c r="B133" s="265"/>
      <c r="C133" s="266"/>
      <c r="D133" s="244" t="s">
        <v>157</v>
      </c>
      <c r="E133" s="267" t="s">
        <v>1</v>
      </c>
      <c r="F133" s="268" t="s">
        <v>1247</v>
      </c>
      <c r="G133" s="266"/>
      <c r="H133" s="267" t="s">
        <v>1</v>
      </c>
      <c r="I133" s="269"/>
      <c r="J133" s="266"/>
      <c r="K133" s="266"/>
      <c r="L133" s="270"/>
      <c r="M133" s="271"/>
      <c r="N133" s="272"/>
      <c r="O133" s="272"/>
      <c r="P133" s="272"/>
      <c r="Q133" s="272"/>
      <c r="R133" s="272"/>
      <c r="S133" s="272"/>
      <c r="T133" s="27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4" t="s">
        <v>157</v>
      </c>
      <c r="AU133" s="274" t="s">
        <v>88</v>
      </c>
      <c r="AV133" s="15" t="s">
        <v>88</v>
      </c>
      <c r="AW133" s="15" t="s">
        <v>36</v>
      </c>
      <c r="AX133" s="15" t="s">
        <v>80</v>
      </c>
      <c r="AY133" s="274" t="s">
        <v>148</v>
      </c>
    </row>
    <row r="134" s="15" customFormat="1">
      <c r="A134" s="15"/>
      <c r="B134" s="265"/>
      <c r="C134" s="266"/>
      <c r="D134" s="244" t="s">
        <v>157</v>
      </c>
      <c r="E134" s="267" t="s">
        <v>1</v>
      </c>
      <c r="F134" s="268" t="s">
        <v>1248</v>
      </c>
      <c r="G134" s="266"/>
      <c r="H134" s="267" t="s">
        <v>1</v>
      </c>
      <c r="I134" s="269"/>
      <c r="J134" s="266"/>
      <c r="K134" s="266"/>
      <c r="L134" s="270"/>
      <c r="M134" s="271"/>
      <c r="N134" s="272"/>
      <c r="O134" s="272"/>
      <c r="P134" s="272"/>
      <c r="Q134" s="272"/>
      <c r="R134" s="272"/>
      <c r="S134" s="272"/>
      <c r="T134" s="27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4" t="s">
        <v>157</v>
      </c>
      <c r="AU134" s="274" t="s">
        <v>88</v>
      </c>
      <c r="AV134" s="15" t="s">
        <v>88</v>
      </c>
      <c r="AW134" s="15" t="s">
        <v>36</v>
      </c>
      <c r="AX134" s="15" t="s">
        <v>80</v>
      </c>
      <c r="AY134" s="274" t="s">
        <v>148</v>
      </c>
    </row>
    <row r="135" s="15" customFormat="1">
      <c r="A135" s="15"/>
      <c r="B135" s="265"/>
      <c r="C135" s="266"/>
      <c r="D135" s="244" t="s">
        <v>157</v>
      </c>
      <c r="E135" s="267" t="s">
        <v>1</v>
      </c>
      <c r="F135" s="268" t="s">
        <v>1249</v>
      </c>
      <c r="G135" s="266"/>
      <c r="H135" s="267" t="s">
        <v>1</v>
      </c>
      <c r="I135" s="269"/>
      <c r="J135" s="266"/>
      <c r="K135" s="266"/>
      <c r="L135" s="270"/>
      <c r="M135" s="271"/>
      <c r="N135" s="272"/>
      <c r="O135" s="272"/>
      <c r="P135" s="272"/>
      <c r="Q135" s="272"/>
      <c r="R135" s="272"/>
      <c r="S135" s="272"/>
      <c r="T135" s="27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4" t="s">
        <v>157</v>
      </c>
      <c r="AU135" s="274" t="s">
        <v>88</v>
      </c>
      <c r="AV135" s="15" t="s">
        <v>88</v>
      </c>
      <c r="AW135" s="15" t="s">
        <v>36</v>
      </c>
      <c r="AX135" s="15" t="s">
        <v>80</v>
      </c>
      <c r="AY135" s="274" t="s">
        <v>148</v>
      </c>
    </row>
    <row r="136" s="15" customFormat="1">
      <c r="A136" s="15"/>
      <c r="B136" s="265"/>
      <c r="C136" s="266"/>
      <c r="D136" s="244" t="s">
        <v>157</v>
      </c>
      <c r="E136" s="267" t="s">
        <v>1</v>
      </c>
      <c r="F136" s="268" t="s">
        <v>1250</v>
      </c>
      <c r="G136" s="266"/>
      <c r="H136" s="267" t="s">
        <v>1</v>
      </c>
      <c r="I136" s="269"/>
      <c r="J136" s="266"/>
      <c r="K136" s="266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157</v>
      </c>
      <c r="AU136" s="274" t="s">
        <v>88</v>
      </c>
      <c r="AV136" s="15" t="s">
        <v>88</v>
      </c>
      <c r="AW136" s="15" t="s">
        <v>36</v>
      </c>
      <c r="AX136" s="15" t="s">
        <v>80</v>
      </c>
      <c r="AY136" s="274" t="s">
        <v>148</v>
      </c>
    </row>
    <row r="137" s="13" customFormat="1">
      <c r="A137" s="13"/>
      <c r="B137" s="242"/>
      <c r="C137" s="243"/>
      <c r="D137" s="244" t="s">
        <v>157</v>
      </c>
      <c r="E137" s="245" t="s">
        <v>1</v>
      </c>
      <c r="F137" s="246" t="s">
        <v>90</v>
      </c>
      <c r="G137" s="243"/>
      <c r="H137" s="247">
        <v>2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157</v>
      </c>
      <c r="AU137" s="253" t="s">
        <v>88</v>
      </c>
      <c r="AV137" s="13" t="s">
        <v>90</v>
      </c>
      <c r="AW137" s="13" t="s">
        <v>36</v>
      </c>
      <c r="AX137" s="13" t="s">
        <v>80</v>
      </c>
      <c r="AY137" s="253" t="s">
        <v>148</v>
      </c>
    </row>
    <row r="138" s="14" customFormat="1">
      <c r="A138" s="14"/>
      <c r="B138" s="254"/>
      <c r="C138" s="255"/>
      <c r="D138" s="244" t="s">
        <v>157</v>
      </c>
      <c r="E138" s="256" t="s">
        <v>1</v>
      </c>
      <c r="F138" s="257" t="s">
        <v>166</v>
      </c>
      <c r="G138" s="255"/>
      <c r="H138" s="258">
        <v>2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157</v>
      </c>
      <c r="AU138" s="264" t="s">
        <v>88</v>
      </c>
      <c r="AV138" s="14" t="s">
        <v>155</v>
      </c>
      <c r="AW138" s="14" t="s">
        <v>36</v>
      </c>
      <c r="AX138" s="14" t="s">
        <v>88</v>
      </c>
      <c r="AY138" s="264" t="s">
        <v>148</v>
      </c>
    </row>
    <row r="139" s="2" customFormat="1" ht="16.5" customHeight="1">
      <c r="A139" s="39"/>
      <c r="B139" s="40"/>
      <c r="C139" s="228" t="s">
        <v>149</v>
      </c>
      <c r="D139" s="228" t="s">
        <v>151</v>
      </c>
      <c r="E139" s="229" t="s">
        <v>1251</v>
      </c>
      <c r="F139" s="230" t="s">
        <v>1252</v>
      </c>
      <c r="G139" s="231" t="s">
        <v>782</v>
      </c>
      <c r="H139" s="232">
        <v>1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45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542</v>
      </c>
      <c r="AT139" s="240" t="s">
        <v>151</v>
      </c>
      <c r="AU139" s="240" t="s">
        <v>88</v>
      </c>
      <c r="AY139" s="18" t="s">
        <v>148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88</v>
      </c>
      <c r="BK139" s="241">
        <f>ROUND(I139*H139,2)</f>
        <v>0</v>
      </c>
      <c r="BL139" s="18" t="s">
        <v>542</v>
      </c>
      <c r="BM139" s="240" t="s">
        <v>176</v>
      </c>
    </row>
    <row r="140" s="2" customFormat="1" ht="21.75" customHeight="1">
      <c r="A140" s="39"/>
      <c r="B140" s="40"/>
      <c r="C140" s="228" t="s">
        <v>155</v>
      </c>
      <c r="D140" s="228" t="s">
        <v>151</v>
      </c>
      <c r="E140" s="229" t="s">
        <v>1253</v>
      </c>
      <c r="F140" s="230" t="s">
        <v>1254</v>
      </c>
      <c r="G140" s="231" t="s">
        <v>782</v>
      </c>
      <c r="H140" s="232">
        <v>6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45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542</v>
      </c>
      <c r="AT140" s="240" t="s">
        <v>151</v>
      </c>
      <c r="AU140" s="240" t="s">
        <v>88</v>
      </c>
      <c r="AY140" s="18" t="s">
        <v>148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88</v>
      </c>
      <c r="BK140" s="241">
        <f>ROUND(I140*H140,2)</f>
        <v>0</v>
      </c>
      <c r="BL140" s="18" t="s">
        <v>542</v>
      </c>
      <c r="BM140" s="240" t="s">
        <v>211</v>
      </c>
    </row>
    <row r="141" s="2" customFormat="1" ht="16.5" customHeight="1">
      <c r="A141" s="39"/>
      <c r="B141" s="40"/>
      <c r="C141" s="228" t="s">
        <v>178</v>
      </c>
      <c r="D141" s="228" t="s">
        <v>151</v>
      </c>
      <c r="E141" s="229" t="s">
        <v>1255</v>
      </c>
      <c r="F141" s="230" t="s">
        <v>1256</v>
      </c>
      <c r="G141" s="231" t="s">
        <v>782</v>
      </c>
      <c r="H141" s="232">
        <v>22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45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542</v>
      </c>
      <c r="AT141" s="240" t="s">
        <v>151</v>
      </c>
      <c r="AU141" s="240" t="s">
        <v>88</v>
      </c>
      <c r="AY141" s="18" t="s">
        <v>148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88</v>
      </c>
      <c r="BK141" s="241">
        <f>ROUND(I141*H141,2)</f>
        <v>0</v>
      </c>
      <c r="BL141" s="18" t="s">
        <v>542</v>
      </c>
      <c r="BM141" s="240" t="s">
        <v>234</v>
      </c>
    </row>
    <row r="142" s="2" customFormat="1" ht="16.5" customHeight="1">
      <c r="A142" s="39"/>
      <c r="B142" s="40"/>
      <c r="C142" s="228" t="s">
        <v>176</v>
      </c>
      <c r="D142" s="228" t="s">
        <v>151</v>
      </c>
      <c r="E142" s="229" t="s">
        <v>1257</v>
      </c>
      <c r="F142" s="230" t="s">
        <v>1258</v>
      </c>
      <c r="G142" s="231" t="s">
        <v>299</v>
      </c>
      <c r="H142" s="232">
        <v>1000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45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542</v>
      </c>
      <c r="AT142" s="240" t="s">
        <v>151</v>
      </c>
      <c r="AU142" s="240" t="s">
        <v>88</v>
      </c>
      <c r="AY142" s="18" t="s">
        <v>148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88</v>
      </c>
      <c r="BK142" s="241">
        <f>ROUND(I142*H142,2)</f>
        <v>0</v>
      </c>
      <c r="BL142" s="18" t="s">
        <v>542</v>
      </c>
      <c r="BM142" s="240" t="s">
        <v>247</v>
      </c>
    </row>
    <row r="143" s="15" customFormat="1">
      <c r="A143" s="15"/>
      <c r="B143" s="265"/>
      <c r="C143" s="266"/>
      <c r="D143" s="244" t="s">
        <v>157</v>
      </c>
      <c r="E143" s="267" t="s">
        <v>1</v>
      </c>
      <c r="F143" s="268" t="s">
        <v>1259</v>
      </c>
      <c r="G143" s="266"/>
      <c r="H143" s="267" t="s">
        <v>1</v>
      </c>
      <c r="I143" s="269"/>
      <c r="J143" s="266"/>
      <c r="K143" s="266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157</v>
      </c>
      <c r="AU143" s="274" t="s">
        <v>88</v>
      </c>
      <c r="AV143" s="15" t="s">
        <v>88</v>
      </c>
      <c r="AW143" s="15" t="s">
        <v>36</v>
      </c>
      <c r="AX143" s="15" t="s">
        <v>80</v>
      </c>
      <c r="AY143" s="274" t="s">
        <v>148</v>
      </c>
    </row>
    <row r="144" s="15" customFormat="1">
      <c r="A144" s="15"/>
      <c r="B144" s="265"/>
      <c r="C144" s="266"/>
      <c r="D144" s="244" t="s">
        <v>157</v>
      </c>
      <c r="E144" s="267" t="s">
        <v>1</v>
      </c>
      <c r="F144" s="268" t="s">
        <v>1260</v>
      </c>
      <c r="G144" s="266"/>
      <c r="H144" s="267" t="s">
        <v>1</v>
      </c>
      <c r="I144" s="269"/>
      <c r="J144" s="266"/>
      <c r="K144" s="266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157</v>
      </c>
      <c r="AU144" s="274" t="s">
        <v>88</v>
      </c>
      <c r="AV144" s="15" t="s">
        <v>88</v>
      </c>
      <c r="AW144" s="15" t="s">
        <v>36</v>
      </c>
      <c r="AX144" s="15" t="s">
        <v>80</v>
      </c>
      <c r="AY144" s="274" t="s">
        <v>148</v>
      </c>
    </row>
    <row r="145" s="15" customFormat="1">
      <c r="A145" s="15"/>
      <c r="B145" s="265"/>
      <c r="C145" s="266"/>
      <c r="D145" s="244" t="s">
        <v>157</v>
      </c>
      <c r="E145" s="267" t="s">
        <v>1</v>
      </c>
      <c r="F145" s="268" t="s">
        <v>1261</v>
      </c>
      <c r="G145" s="266"/>
      <c r="H145" s="267" t="s">
        <v>1</v>
      </c>
      <c r="I145" s="269"/>
      <c r="J145" s="266"/>
      <c r="K145" s="266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157</v>
      </c>
      <c r="AU145" s="274" t="s">
        <v>88</v>
      </c>
      <c r="AV145" s="15" t="s">
        <v>88</v>
      </c>
      <c r="AW145" s="15" t="s">
        <v>36</v>
      </c>
      <c r="AX145" s="15" t="s">
        <v>80</v>
      </c>
      <c r="AY145" s="274" t="s">
        <v>148</v>
      </c>
    </row>
    <row r="146" s="15" customFormat="1">
      <c r="A146" s="15"/>
      <c r="B146" s="265"/>
      <c r="C146" s="266"/>
      <c r="D146" s="244" t="s">
        <v>157</v>
      </c>
      <c r="E146" s="267" t="s">
        <v>1</v>
      </c>
      <c r="F146" s="268" t="s">
        <v>1262</v>
      </c>
      <c r="G146" s="266"/>
      <c r="H146" s="267" t="s">
        <v>1</v>
      </c>
      <c r="I146" s="269"/>
      <c r="J146" s="266"/>
      <c r="K146" s="266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157</v>
      </c>
      <c r="AU146" s="274" t="s">
        <v>88</v>
      </c>
      <c r="AV146" s="15" t="s">
        <v>88</v>
      </c>
      <c r="AW146" s="15" t="s">
        <v>36</v>
      </c>
      <c r="AX146" s="15" t="s">
        <v>80</v>
      </c>
      <c r="AY146" s="274" t="s">
        <v>148</v>
      </c>
    </row>
    <row r="147" s="13" customFormat="1">
      <c r="A147" s="13"/>
      <c r="B147" s="242"/>
      <c r="C147" s="243"/>
      <c r="D147" s="244" t="s">
        <v>157</v>
      </c>
      <c r="E147" s="245" t="s">
        <v>1</v>
      </c>
      <c r="F147" s="246" t="s">
        <v>1263</v>
      </c>
      <c r="G147" s="243"/>
      <c r="H147" s="247">
        <v>1000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157</v>
      </c>
      <c r="AU147" s="253" t="s">
        <v>88</v>
      </c>
      <c r="AV147" s="13" t="s">
        <v>90</v>
      </c>
      <c r="AW147" s="13" t="s">
        <v>36</v>
      </c>
      <c r="AX147" s="13" t="s">
        <v>80</v>
      </c>
      <c r="AY147" s="253" t="s">
        <v>148</v>
      </c>
    </row>
    <row r="148" s="14" customFormat="1">
      <c r="A148" s="14"/>
      <c r="B148" s="254"/>
      <c r="C148" s="255"/>
      <c r="D148" s="244" t="s">
        <v>157</v>
      </c>
      <c r="E148" s="256" t="s">
        <v>1</v>
      </c>
      <c r="F148" s="257" t="s">
        <v>166</v>
      </c>
      <c r="G148" s="255"/>
      <c r="H148" s="258">
        <v>1000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157</v>
      </c>
      <c r="AU148" s="264" t="s">
        <v>88</v>
      </c>
      <c r="AV148" s="14" t="s">
        <v>155</v>
      </c>
      <c r="AW148" s="14" t="s">
        <v>36</v>
      </c>
      <c r="AX148" s="14" t="s">
        <v>88</v>
      </c>
      <c r="AY148" s="264" t="s">
        <v>148</v>
      </c>
    </row>
    <row r="149" s="2" customFormat="1" ht="16.5" customHeight="1">
      <c r="A149" s="39"/>
      <c r="B149" s="40"/>
      <c r="C149" s="228" t="s">
        <v>194</v>
      </c>
      <c r="D149" s="228" t="s">
        <v>151</v>
      </c>
      <c r="E149" s="229" t="s">
        <v>1264</v>
      </c>
      <c r="F149" s="230" t="s">
        <v>1265</v>
      </c>
      <c r="G149" s="231" t="s">
        <v>299</v>
      </c>
      <c r="H149" s="232">
        <v>250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45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542</v>
      </c>
      <c r="AT149" s="240" t="s">
        <v>151</v>
      </c>
      <c r="AU149" s="240" t="s">
        <v>88</v>
      </c>
      <c r="AY149" s="18" t="s">
        <v>148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88</v>
      </c>
      <c r="BK149" s="241">
        <f>ROUND(I149*H149,2)</f>
        <v>0</v>
      </c>
      <c r="BL149" s="18" t="s">
        <v>542</v>
      </c>
      <c r="BM149" s="240" t="s">
        <v>268</v>
      </c>
    </row>
    <row r="150" s="2" customFormat="1" ht="16.5" customHeight="1">
      <c r="A150" s="39"/>
      <c r="B150" s="40"/>
      <c r="C150" s="228" t="s">
        <v>211</v>
      </c>
      <c r="D150" s="228" t="s">
        <v>151</v>
      </c>
      <c r="E150" s="229" t="s">
        <v>1266</v>
      </c>
      <c r="F150" s="230" t="s">
        <v>1267</v>
      </c>
      <c r="G150" s="231" t="s">
        <v>299</v>
      </c>
      <c r="H150" s="232">
        <v>1900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45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542</v>
      </c>
      <c r="AT150" s="240" t="s">
        <v>151</v>
      </c>
      <c r="AU150" s="240" t="s">
        <v>88</v>
      </c>
      <c r="AY150" s="18" t="s">
        <v>148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88</v>
      </c>
      <c r="BK150" s="241">
        <f>ROUND(I150*H150,2)</f>
        <v>0</v>
      </c>
      <c r="BL150" s="18" t="s">
        <v>542</v>
      </c>
      <c r="BM150" s="240" t="s">
        <v>279</v>
      </c>
    </row>
    <row r="151" s="12" customFormat="1" ht="25.92" customHeight="1">
      <c r="A151" s="12"/>
      <c r="B151" s="212"/>
      <c r="C151" s="213"/>
      <c r="D151" s="214" t="s">
        <v>79</v>
      </c>
      <c r="E151" s="215" t="s">
        <v>787</v>
      </c>
      <c r="F151" s="215" t="s">
        <v>1268</v>
      </c>
      <c r="G151" s="213"/>
      <c r="H151" s="213"/>
      <c r="I151" s="216"/>
      <c r="J151" s="217">
        <f>BK151</f>
        <v>0</v>
      </c>
      <c r="K151" s="213"/>
      <c r="L151" s="218"/>
      <c r="M151" s="219"/>
      <c r="N151" s="220"/>
      <c r="O151" s="220"/>
      <c r="P151" s="221">
        <f>SUM(P152:P178)</f>
        <v>0</v>
      </c>
      <c r="Q151" s="220"/>
      <c r="R151" s="221">
        <f>SUM(R152:R178)</f>
        <v>0</v>
      </c>
      <c r="S151" s="220"/>
      <c r="T151" s="222">
        <f>SUM(T152:T178)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88</v>
      </c>
      <c r="AT151" s="224" t="s">
        <v>79</v>
      </c>
      <c r="AU151" s="224" t="s">
        <v>80</v>
      </c>
      <c r="AY151" s="223" t="s">
        <v>148</v>
      </c>
      <c r="BK151" s="225">
        <f>SUM(BK152:BK178)</f>
        <v>0</v>
      </c>
    </row>
    <row r="152" s="2" customFormat="1" ht="16.5" customHeight="1">
      <c r="A152" s="39"/>
      <c r="B152" s="40"/>
      <c r="C152" s="286" t="s">
        <v>217</v>
      </c>
      <c r="D152" s="286" t="s">
        <v>274</v>
      </c>
      <c r="E152" s="287" t="s">
        <v>1269</v>
      </c>
      <c r="F152" s="288" t="s">
        <v>1241</v>
      </c>
      <c r="G152" s="289" t="s">
        <v>782</v>
      </c>
      <c r="H152" s="290">
        <v>1</v>
      </c>
      <c r="I152" s="291"/>
      <c r="J152" s="292">
        <f>ROUND(I152*H152,2)</f>
        <v>0</v>
      </c>
      <c r="K152" s="293"/>
      <c r="L152" s="294"/>
      <c r="M152" s="295" t="s">
        <v>1</v>
      </c>
      <c r="N152" s="296" t="s">
        <v>45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1270</v>
      </c>
      <c r="AT152" s="240" t="s">
        <v>274</v>
      </c>
      <c r="AU152" s="240" t="s">
        <v>88</v>
      </c>
      <c r="AY152" s="18" t="s">
        <v>148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88</v>
      </c>
      <c r="BK152" s="241">
        <f>ROUND(I152*H152,2)</f>
        <v>0</v>
      </c>
      <c r="BL152" s="18" t="s">
        <v>542</v>
      </c>
      <c r="BM152" s="240" t="s">
        <v>290</v>
      </c>
    </row>
    <row r="153" s="15" customFormat="1">
      <c r="A153" s="15"/>
      <c r="B153" s="265"/>
      <c r="C153" s="266"/>
      <c r="D153" s="244" t="s">
        <v>157</v>
      </c>
      <c r="E153" s="267" t="s">
        <v>1</v>
      </c>
      <c r="F153" s="268" t="s">
        <v>1242</v>
      </c>
      <c r="G153" s="266"/>
      <c r="H153" s="267" t="s">
        <v>1</v>
      </c>
      <c r="I153" s="269"/>
      <c r="J153" s="266"/>
      <c r="K153" s="266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157</v>
      </c>
      <c r="AU153" s="274" t="s">
        <v>88</v>
      </c>
      <c r="AV153" s="15" t="s">
        <v>88</v>
      </c>
      <c r="AW153" s="15" t="s">
        <v>36</v>
      </c>
      <c r="AX153" s="15" t="s">
        <v>80</v>
      </c>
      <c r="AY153" s="274" t="s">
        <v>148</v>
      </c>
    </row>
    <row r="154" s="15" customFormat="1">
      <c r="A154" s="15"/>
      <c r="B154" s="265"/>
      <c r="C154" s="266"/>
      <c r="D154" s="244" t="s">
        <v>157</v>
      </c>
      <c r="E154" s="267" t="s">
        <v>1</v>
      </c>
      <c r="F154" s="268" t="s">
        <v>1243</v>
      </c>
      <c r="G154" s="266"/>
      <c r="H154" s="267" t="s">
        <v>1</v>
      </c>
      <c r="I154" s="269"/>
      <c r="J154" s="266"/>
      <c r="K154" s="266"/>
      <c r="L154" s="270"/>
      <c r="M154" s="271"/>
      <c r="N154" s="272"/>
      <c r="O154" s="272"/>
      <c r="P154" s="272"/>
      <c r="Q154" s="272"/>
      <c r="R154" s="272"/>
      <c r="S154" s="272"/>
      <c r="T154" s="27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4" t="s">
        <v>157</v>
      </c>
      <c r="AU154" s="274" t="s">
        <v>88</v>
      </c>
      <c r="AV154" s="15" t="s">
        <v>88</v>
      </c>
      <c r="AW154" s="15" t="s">
        <v>36</v>
      </c>
      <c r="AX154" s="15" t="s">
        <v>80</v>
      </c>
      <c r="AY154" s="274" t="s">
        <v>148</v>
      </c>
    </row>
    <row r="155" s="15" customFormat="1">
      <c r="A155" s="15"/>
      <c r="B155" s="265"/>
      <c r="C155" s="266"/>
      <c r="D155" s="244" t="s">
        <v>157</v>
      </c>
      <c r="E155" s="267" t="s">
        <v>1</v>
      </c>
      <c r="F155" s="268" t="s">
        <v>1244</v>
      </c>
      <c r="G155" s="266"/>
      <c r="H155" s="267" t="s">
        <v>1</v>
      </c>
      <c r="I155" s="269"/>
      <c r="J155" s="266"/>
      <c r="K155" s="266"/>
      <c r="L155" s="270"/>
      <c r="M155" s="271"/>
      <c r="N155" s="272"/>
      <c r="O155" s="272"/>
      <c r="P155" s="272"/>
      <c r="Q155" s="272"/>
      <c r="R155" s="272"/>
      <c r="S155" s="272"/>
      <c r="T155" s="27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4" t="s">
        <v>157</v>
      </c>
      <c r="AU155" s="274" t="s">
        <v>88</v>
      </c>
      <c r="AV155" s="15" t="s">
        <v>88</v>
      </c>
      <c r="AW155" s="15" t="s">
        <v>36</v>
      </c>
      <c r="AX155" s="15" t="s">
        <v>80</v>
      </c>
      <c r="AY155" s="274" t="s">
        <v>148</v>
      </c>
    </row>
    <row r="156" s="13" customFormat="1">
      <c r="A156" s="13"/>
      <c r="B156" s="242"/>
      <c r="C156" s="243"/>
      <c r="D156" s="244" t="s">
        <v>157</v>
      </c>
      <c r="E156" s="245" t="s">
        <v>1</v>
      </c>
      <c r="F156" s="246" t="s">
        <v>88</v>
      </c>
      <c r="G156" s="243"/>
      <c r="H156" s="247">
        <v>1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157</v>
      </c>
      <c r="AU156" s="253" t="s">
        <v>88</v>
      </c>
      <c r="AV156" s="13" t="s">
        <v>90</v>
      </c>
      <c r="AW156" s="13" t="s">
        <v>36</v>
      </c>
      <c r="AX156" s="13" t="s">
        <v>80</v>
      </c>
      <c r="AY156" s="253" t="s">
        <v>148</v>
      </c>
    </row>
    <row r="157" s="14" customFormat="1">
      <c r="A157" s="14"/>
      <c r="B157" s="254"/>
      <c r="C157" s="255"/>
      <c r="D157" s="244" t="s">
        <v>157</v>
      </c>
      <c r="E157" s="256" t="s">
        <v>1</v>
      </c>
      <c r="F157" s="257" t="s">
        <v>166</v>
      </c>
      <c r="G157" s="255"/>
      <c r="H157" s="258">
        <v>1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157</v>
      </c>
      <c r="AU157" s="264" t="s">
        <v>88</v>
      </c>
      <c r="AV157" s="14" t="s">
        <v>155</v>
      </c>
      <c r="AW157" s="14" t="s">
        <v>36</v>
      </c>
      <c r="AX157" s="14" t="s">
        <v>88</v>
      </c>
      <c r="AY157" s="264" t="s">
        <v>148</v>
      </c>
    </row>
    <row r="158" s="2" customFormat="1" ht="16.5" customHeight="1">
      <c r="A158" s="39"/>
      <c r="B158" s="40"/>
      <c r="C158" s="286" t="s">
        <v>234</v>
      </c>
      <c r="D158" s="286" t="s">
        <v>274</v>
      </c>
      <c r="E158" s="287" t="s">
        <v>1271</v>
      </c>
      <c r="F158" s="288" t="s">
        <v>1246</v>
      </c>
      <c r="G158" s="289" t="s">
        <v>782</v>
      </c>
      <c r="H158" s="290">
        <v>2</v>
      </c>
      <c r="I158" s="291"/>
      <c r="J158" s="292">
        <f>ROUND(I158*H158,2)</f>
        <v>0</v>
      </c>
      <c r="K158" s="293"/>
      <c r="L158" s="294"/>
      <c r="M158" s="295" t="s">
        <v>1</v>
      </c>
      <c r="N158" s="296" t="s">
        <v>45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1270</v>
      </c>
      <c r="AT158" s="240" t="s">
        <v>274</v>
      </c>
      <c r="AU158" s="240" t="s">
        <v>88</v>
      </c>
      <c r="AY158" s="18" t="s">
        <v>148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88</v>
      </c>
      <c r="BK158" s="241">
        <f>ROUND(I158*H158,2)</f>
        <v>0</v>
      </c>
      <c r="BL158" s="18" t="s">
        <v>542</v>
      </c>
      <c r="BM158" s="240" t="s">
        <v>302</v>
      </c>
    </row>
    <row r="159" s="15" customFormat="1">
      <c r="A159" s="15"/>
      <c r="B159" s="265"/>
      <c r="C159" s="266"/>
      <c r="D159" s="244" t="s">
        <v>157</v>
      </c>
      <c r="E159" s="267" t="s">
        <v>1</v>
      </c>
      <c r="F159" s="268" t="s">
        <v>1247</v>
      </c>
      <c r="G159" s="266"/>
      <c r="H159" s="267" t="s">
        <v>1</v>
      </c>
      <c r="I159" s="269"/>
      <c r="J159" s="266"/>
      <c r="K159" s="266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157</v>
      </c>
      <c r="AU159" s="274" t="s">
        <v>88</v>
      </c>
      <c r="AV159" s="15" t="s">
        <v>88</v>
      </c>
      <c r="AW159" s="15" t="s">
        <v>36</v>
      </c>
      <c r="AX159" s="15" t="s">
        <v>80</v>
      </c>
      <c r="AY159" s="274" t="s">
        <v>148</v>
      </c>
    </row>
    <row r="160" s="15" customFormat="1">
      <c r="A160" s="15"/>
      <c r="B160" s="265"/>
      <c r="C160" s="266"/>
      <c r="D160" s="244" t="s">
        <v>157</v>
      </c>
      <c r="E160" s="267" t="s">
        <v>1</v>
      </c>
      <c r="F160" s="268" t="s">
        <v>1248</v>
      </c>
      <c r="G160" s="266"/>
      <c r="H160" s="267" t="s">
        <v>1</v>
      </c>
      <c r="I160" s="269"/>
      <c r="J160" s="266"/>
      <c r="K160" s="266"/>
      <c r="L160" s="270"/>
      <c r="M160" s="271"/>
      <c r="N160" s="272"/>
      <c r="O160" s="272"/>
      <c r="P160" s="272"/>
      <c r="Q160" s="272"/>
      <c r="R160" s="272"/>
      <c r="S160" s="272"/>
      <c r="T160" s="27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4" t="s">
        <v>157</v>
      </c>
      <c r="AU160" s="274" t="s">
        <v>88</v>
      </c>
      <c r="AV160" s="15" t="s">
        <v>88</v>
      </c>
      <c r="AW160" s="15" t="s">
        <v>36</v>
      </c>
      <c r="AX160" s="15" t="s">
        <v>80</v>
      </c>
      <c r="AY160" s="274" t="s">
        <v>148</v>
      </c>
    </row>
    <row r="161" s="15" customFormat="1">
      <c r="A161" s="15"/>
      <c r="B161" s="265"/>
      <c r="C161" s="266"/>
      <c r="D161" s="244" t="s">
        <v>157</v>
      </c>
      <c r="E161" s="267" t="s">
        <v>1</v>
      </c>
      <c r="F161" s="268" t="s">
        <v>1249</v>
      </c>
      <c r="G161" s="266"/>
      <c r="H161" s="267" t="s">
        <v>1</v>
      </c>
      <c r="I161" s="269"/>
      <c r="J161" s="266"/>
      <c r="K161" s="266"/>
      <c r="L161" s="270"/>
      <c r="M161" s="271"/>
      <c r="N161" s="272"/>
      <c r="O161" s="272"/>
      <c r="P161" s="272"/>
      <c r="Q161" s="272"/>
      <c r="R161" s="272"/>
      <c r="S161" s="272"/>
      <c r="T161" s="27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4" t="s">
        <v>157</v>
      </c>
      <c r="AU161" s="274" t="s">
        <v>88</v>
      </c>
      <c r="AV161" s="15" t="s">
        <v>88</v>
      </c>
      <c r="AW161" s="15" t="s">
        <v>36</v>
      </c>
      <c r="AX161" s="15" t="s">
        <v>80</v>
      </c>
      <c r="AY161" s="274" t="s">
        <v>148</v>
      </c>
    </row>
    <row r="162" s="15" customFormat="1">
      <c r="A162" s="15"/>
      <c r="B162" s="265"/>
      <c r="C162" s="266"/>
      <c r="D162" s="244" t="s">
        <v>157</v>
      </c>
      <c r="E162" s="267" t="s">
        <v>1</v>
      </c>
      <c r="F162" s="268" t="s">
        <v>1250</v>
      </c>
      <c r="G162" s="266"/>
      <c r="H162" s="267" t="s">
        <v>1</v>
      </c>
      <c r="I162" s="269"/>
      <c r="J162" s="266"/>
      <c r="K162" s="266"/>
      <c r="L162" s="270"/>
      <c r="M162" s="271"/>
      <c r="N162" s="272"/>
      <c r="O162" s="272"/>
      <c r="P162" s="272"/>
      <c r="Q162" s="272"/>
      <c r="R162" s="272"/>
      <c r="S162" s="272"/>
      <c r="T162" s="27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4" t="s">
        <v>157</v>
      </c>
      <c r="AU162" s="274" t="s">
        <v>88</v>
      </c>
      <c r="AV162" s="15" t="s">
        <v>88</v>
      </c>
      <c r="AW162" s="15" t="s">
        <v>36</v>
      </c>
      <c r="AX162" s="15" t="s">
        <v>80</v>
      </c>
      <c r="AY162" s="274" t="s">
        <v>148</v>
      </c>
    </row>
    <row r="163" s="13" customFormat="1">
      <c r="A163" s="13"/>
      <c r="B163" s="242"/>
      <c r="C163" s="243"/>
      <c r="D163" s="244" t="s">
        <v>157</v>
      </c>
      <c r="E163" s="245" t="s">
        <v>1</v>
      </c>
      <c r="F163" s="246" t="s">
        <v>90</v>
      </c>
      <c r="G163" s="243"/>
      <c r="H163" s="247">
        <v>2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157</v>
      </c>
      <c r="AU163" s="253" t="s">
        <v>88</v>
      </c>
      <c r="AV163" s="13" t="s">
        <v>90</v>
      </c>
      <c r="AW163" s="13" t="s">
        <v>36</v>
      </c>
      <c r="AX163" s="13" t="s">
        <v>80</v>
      </c>
      <c r="AY163" s="253" t="s">
        <v>148</v>
      </c>
    </row>
    <row r="164" s="14" customFormat="1">
      <c r="A164" s="14"/>
      <c r="B164" s="254"/>
      <c r="C164" s="255"/>
      <c r="D164" s="244" t="s">
        <v>157</v>
      </c>
      <c r="E164" s="256" t="s">
        <v>1</v>
      </c>
      <c r="F164" s="257" t="s">
        <v>166</v>
      </c>
      <c r="G164" s="255"/>
      <c r="H164" s="258">
        <v>2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157</v>
      </c>
      <c r="AU164" s="264" t="s">
        <v>88</v>
      </c>
      <c r="AV164" s="14" t="s">
        <v>155</v>
      </c>
      <c r="AW164" s="14" t="s">
        <v>36</v>
      </c>
      <c r="AX164" s="14" t="s">
        <v>88</v>
      </c>
      <c r="AY164" s="264" t="s">
        <v>148</v>
      </c>
    </row>
    <row r="165" s="2" customFormat="1" ht="16.5" customHeight="1">
      <c r="A165" s="39"/>
      <c r="B165" s="40"/>
      <c r="C165" s="286" t="s">
        <v>242</v>
      </c>
      <c r="D165" s="286" t="s">
        <v>274</v>
      </c>
      <c r="E165" s="287" t="s">
        <v>1272</v>
      </c>
      <c r="F165" s="288" t="s">
        <v>1252</v>
      </c>
      <c r="G165" s="289" t="s">
        <v>782</v>
      </c>
      <c r="H165" s="290">
        <v>1</v>
      </c>
      <c r="I165" s="291"/>
      <c r="J165" s="292">
        <f>ROUND(I165*H165,2)</f>
        <v>0</v>
      </c>
      <c r="K165" s="293"/>
      <c r="L165" s="294"/>
      <c r="M165" s="295" t="s">
        <v>1</v>
      </c>
      <c r="N165" s="296" t="s">
        <v>45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1270</v>
      </c>
      <c r="AT165" s="240" t="s">
        <v>274</v>
      </c>
      <c r="AU165" s="240" t="s">
        <v>88</v>
      </c>
      <c r="AY165" s="18" t="s">
        <v>148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88</v>
      </c>
      <c r="BK165" s="241">
        <f>ROUND(I165*H165,2)</f>
        <v>0</v>
      </c>
      <c r="BL165" s="18" t="s">
        <v>542</v>
      </c>
      <c r="BM165" s="240" t="s">
        <v>325</v>
      </c>
    </row>
    <row r="166" s="2" customFormat="1" ht="21.75" customHeight="1">
      <c r="A166" s="39"/>
      <c r="B166" s="40"/>
      <c r="C166" s="286" t="s">
        <v>247</v>
      </c>
      <c r="D166" s="286" t="s">
        <v>274</v>
      </c>
      <c r="E166" s="287" t="s">
        <v>1273</v>
      </c>
      <c r="F166" s="288" t="s">
        <v>1254</v>
      </c>
      <c r="G166" s="289" t="s">
        <v>782</v>
      </c>
      <c r="H166" s="290">
        <v>6</v>
      </c>
      <c r="I166" s="291"/>
      <c r="J166" s="292">
        <f>ROUND(I166*H166,2)</f>
        <v>0</v>
      </c>
      <c r="K166" s="293"/>
      <c r="L166" s="294"/>
      <c r="M166" s="295" t="s">
        <v>1</v>
      </c>
      <c r="N166" s="296" t="s">
        <v>45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1270</v>
      </c>
      <c r="AT166" s="240" t="s">
        <v>274</v>
      </c>
      <c r="AU166" s="240" t="s">
        <v>88</v>
      </c>
      <c r="AY166" s="18" t="s">
        <v>148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88</v>
      </c>
      <c r="BK166" s="241">
        <f>ROUND(I166*H166,2)</f>
        <v>0</v>
      </c>
      <c r="BL166" s="18" t="s">
        <v>542</v>
      </c>
      <c r="BM166" s="240" t="s">
        <v>335</v>
      </c>
    </row>
    <row r="167" s="2" customFormat="1" ht="16.5" customHeight="1">
      <c r="A167" s="39"/>
      <c r="B167" s="40"/>
      <c r="C167" s="286" t="s">
        <v>251</v>
      </c>
      <c r="D167" s="286" t="s">
        <v>274</v>
      </c>
      <c r="E167" s="287" t="s">
        <v>1274</v>
      </c>
      <c r="F167" s="288" t="s">
        <v>1256</v>
      </c>
      <c r="G167" s="289" t="s">
        <v>782</v>
      </c>
      <c r="H167" s="290">
        <v>22</v>
      </c>
      <c r="I167" s="291"/>
      <c r="J167" s="292">
        <f>ROUND(I167*H167,2)</f>
        <v>0</v>
      </c>
      <c r="K167" s="293"/>
      <c r="L167" s="294"/>
      <c r="M167" s="295" t="s">
        <v>1</v>
      </c>
      <c r="N167" s="296" t="s">
        <v>45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1270</v>
      </c>
      <c r="AT167" s="240" t="s">
        <v>274</v>
      </c>
      <c r="AU167" s="240" t="s">
        <v>88</v>
      </c>
      <c r="AY167" s="18" t="s">
        <v>148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88</v>
      </c>
      <c r="BK167" s="241">
        <f>ROUND(I167*H167,2)</f>
        <v>0</v>
      </c>
      <c r="BL167" s="18" t="s">
        <v>542</v>
      </c>
      <c r="BM167" s="240" t="s">
        <v>346</v>
      </c>
    </row>
    <row r="168" s="2" customFormat="1" ht="16.5" customHeight="1">
      <c r="A168" s="39"/>
      <c r="B168" s="40"/>
      <c r="C168" s="286" t="s">
        <v>268</v>
      </c>
      <c r="D168" s="286" t="s">
        <v>274</v>
      </c>
      <c r="E168" s="287" t="s">
        <v>1275</v>
      </c>
      <c r="F168" s="288" t="s">
        <v>1258</v>
      </c>
      <c r="G168" s="289" t="s">
        <v>299</v>
      </c>
      <c r="H168" s="290">
        <v>1000</v>
      </c>
      <c r="I168" s="291"/>
      <c r="J168" s="292">
        <f>ROUND(I168*H168,2)</f>
        <v>0</v>
      </c>
      <c r="K168" s="293"/>
      <c r="L168" s="294"/>
      <c r="M168" s="295" t="s">
        <v>1</v>
      </c>
      <c r="N168" s="296" t="s">
        <v>45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1270</v>
      </c>
      <c r="AT168" s="240" t="s">
        <v>274</v>
      </c>
      <c r="AU168" s="240" t="s">
        <v>88</v>
      </c>
      <c r="AY168" s="18" t="s">
        <v>148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88</v>
      </c>
      <c r="BK168" s="241">
        <f>ROUND(I168*H168,2)</f>
        <v>0</v>
      </c>
      <c r="BL168" s="18" t="s">
        <v>542</v>
      </c>
      <c r="BM168" s="240" t="s">
        <v>356</v>
      </c>
    </row>
    <row r="169" s="15" customFormat="1">
      <c r="A169" s="15"/>
      <c r="B169" s="265"/>
      <c r="C169" s="266"/>
      <c r="D169" s="244" t="s">
        <v>157</v>
      </c>
      <c r="E169" s="267" t="s">
        <v>1</v>
      </c>
      <c r="F169" s="268" t="s">
        <v>1259</v>
      </c>
      <c r="G169" s="266"/>
      <c r="H169" s="267" t="s">
        <v>1</v>
      </c>
      <c r="I169" s="269"/>
      <c r="J169" s="266"/>
      <c r="K169" s="266"/>
      <c r="L169" s="270"/>
      <c r="M169" s="271"/>
      <c r="N169" s="272"/>
      <c r="O169" s="272"/>
      <c r="P169" s="272"/>
      <c r="Q169" s="272"/>
      <c r="R169" s="272"/>
      <c r="S169" s="272"/>
      <c r="T169" s="27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4" t="s">
        <v>157</v>
      </c>
      <c r="AU169" s="274" t="s">
        <v>88</v>
      </c>
      <c r="AV169" s="15" t="s">
        <v>88</v>
      </c>
      <c r="AW169" s="15" t="s">
        <v>36</v>
      </c>
      <c r="AX169" s="15" t="s">
        <v>80</v>
      </c>
      <c r="AY169" s="274" t="s">
        <v>148</v>
      </c>
    </row>
    <row r="170" s="15" customFormat="1">
      <c r="A170" s="15"/>
      <c r="B170" s="265"/>
      <c r="C170" s="266"/>
      <c r="D170" s="244" t="s">
        <v>157</v>
      </c>
      <c r="E170" s="267" t="s">
        <v>1</v>
      </c>
      <c r="F170" s="268" t="s">
        <v>1260</v>
      </c>
      <c r="G170" s="266"/>
      <c r="H170" s="267" t="s">
        <v>1</v>
      </c>
      <c r="I170" s="269"/>
      <c r="J170" s="266"/>
      <c r="K170" s="266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157</v>
      </c>
      <c r="AU170" s="274" t="s">
        <v>88</v>
      </c>
      <c r="AV170" s="15" t="s">
        <v>88</v>
      </c>
      <c r="AW170" s="15" t="s">
        <v>36</v>
      </c>
      <c r="AX170" s="15" t="s">
        <v>80</v>
      </c>
      <c r="AY170" s="274" t="s">
        <v>148</v>
      </c>
    </row>
    <row r="171" s="15" customFormat="1">
      <c r="A171" s="15"/>
      <c r="B171" s="265"/>
      <c r="C171" s="266"/>
      <c r="D171" s="244" t="s">
        <v>157</v>
      </c>
      <c r="E171" s="267" t="s">
        <v>1</v>
      </c>
      <c r="F171" s="268" t="s">
        <v>1261</v>
      </c>
      <c r="G171" s="266"/>
      <c r="H171" s="267" t="s">
        <v>1</v>
      </c>
      <c r="I171" s="269"/>
      <c r="J171" s="266"/>
      <c r="K171" s="266"/>
      <c r="L171" s="270"/>
      <c r="M171" s="271"/>
      <c r="N171" s="272"/>
      <c r="O171" s="272"/>
      <c r="P171" s="272"/>
      <c r="Q171" s="272"/>
      <c r="R171" s="272"/>
      <c r="S171" s="272"/>
      <c r="T171" s="27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4" t="s">
        <v>157</v>
      </c>
      <c r="AU171" s="274" t="s">
        <v>88</v>
      </c>
      <c r="AV171" s="15" t="s">
        <v>88</v>
      </c>
      <c r="AW171" s="15" t="s">
        <v>36</v>
      </c>
      <c r="AX171" s="15" t="s">
        <v>80</v>
      </c>
      <c r="AY171" s="274" t="s">
        <v>148</v>
      </c>
    </row>
    <row r="172" s="15" customFormat="1">
      <c r="A172" s="15"/>
      <c r="B172" s="265"/>
      <c r="C172" s="266"/>
      <c r="D172" s="244" t="s">
        <v>157</v>
      </c>
      <c r="E172" s="267" t="s">
        <v>1</v>
      </c>
      <c r="F172" s="268" t="s">
        <v>1262</v>
      </c>
      <c r="G172" s="266"/>
      <c r="H172" s="267" t="s">
        <v>1</v>
      </c>
      <c r="I172" s="269"/>
      <c r="J172" s="266"/>
      <c r="K172" s="266"/>
      <c r="L172" s="270"/>
      <c r="M172" s="271"/>
      <c r="N172" s="272"/>
      <c r="O172" s="272"/>
      <c r="P172" s="272"/>
      <c r="Q172" s="272"/>
      <c r="R172" s="272"/>
      <c r="S172" s="272"/>
      <c r="T172" s="27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4" t="s">
        <v>157</v>
      </c>
      <c r="AU172" s="274" t="s">
        <v>88</v>
      </c>
      <c r="AV172" s="15" t="s">
        <v>88</v>
      </c>
      <c r="AW172" s="15" t="s">
        <v>36</v>
      </c>
      <c r="AX172" s="15" t="s">
        <v>80</v>
      </c>
      <c r="AY172" s="274" t="s">
        <v>148</v>
      </c>
    </row>
    <row r="173" s="13" customFormat="1">
      <c r="A173" s="13"/>
      <c r="B173" s="242"/>
      <c r="C173" s="243"/>
      <c r="D173" s="244" t="s">
        <v>157</v>
      </c>
      <c r="E173" s="245" t="s">
        <v>1</v>
      </c>
      <c r="F173" s="246" t="s">
        <v>1263</v>
      </c>
      <c r="G173" s="243"/>
      <c r="H173" s="247">
        <v>1000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157</v>
      </c>
      <c r="AU173" s="253" t="s">
        <v>88</v>
      </c>
      <c r="AV173" s="13" t="s">
        <v>90</v>
      </c>
      <c r="AW173" s="13" t="s">
        <v>36</v>
      </c>
      <c r="AX173" s="13" t="s">
        <v>80</v>
      </c>
      <c r="AY173" s="253" t="s">
        <v>148</v>
      </c>
    </row>
    <row r="174" s="14" customFormat="1">
      <c r="A174" s="14"/>
      <c r="B174" s="254"/>
      <c r="C174" s="255"/>
      <c r="D174" s="244" t="s">
        <v>157</v>
      </c>
      <c r="E174" s="256" t="s">
        <v>1</v>
      </c>
      <c r="F174" s="257" t="s">
        <v>166</v>
      </c>
      <c r="G174" s="255"/>
      <c r="H174" s="258">
        <v>1000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157</v>
      </c>
      <c r="AU174" s="264" t="s">
        <v>88</v>
      </c>
      <c r="AV174" s="14" t="s">
        <v>155</v>
      </c>
      <c r="AW174" s="14" t="s">
        <v>36</v>
      </c>
      <c r="AX174" s="14" t="s">
        <v>88</v>
      </c>
      <c r="AY174" s="264" t="s">
        <v>148</v>
      </c>
    </row>
    <row r="175" s="2" customFormat="1" ht="16.5" customHeight="1">
      <c r="A175" s="39"/>
      <c r="B175" s="40"/>
      <c r="C175" s="286" t="s">
        <v>8</v>
      </c>
      <c r="D175" s="286" t="s">
        <v>274</v>
      </c>
      <c r="E175" s="287" t="s">
        <v>1276</v>
      </c>
      <c r="F175" s="288" t="s">
        <v>1277</v>
      </c>
      <c r="G175" s="289" t="s">
        <v>782</v>
      </c>
      <c r="H175" s="290">
        <v>6</v>
      </c>
      <c r="I175" s="291"/>
      <c r="J175" s="292">
        <f>ROUND(I175*H175,2)</f>
        <v>0</v>
      </c>
      <c r="K175" s="293"/>
      <c r="L175" s="294"/>
      <c r="M175" s="295" t="s">
        <v>1</v>
      </c>
      <c r="N175" s="296" t="s">
        <v>45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1270</v>
      </c>
      <c r="AT175" s="240" t="s">
        <v>274</v>
      </c>
      <c r="AU175" s="240" t="s">
        <v>88</v>
      </c>
      <c r="AY175" s="18" t="s">
        <v>148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88</v>
      </c>
      <c r="BK175" s="241">
        <f>ROUND(I175*H175,2)</f>
        <v>0</v>
      </c>
      <c r="BL175" s="18" t="s">
        <v>542</v>
      </c>
      <c r="BM175" s="240" t="s">
        <v>371</v>
      </c>
    </row>
    <row r="176" s="2" customFormat="1" ht="16.5" customHeight="1">
      <c r="A176" s="39"/>
      <c r="B176" s="40"/>
      <c r="C176" s="286" t="s">
        <v>279</v>
      </c>
      <c r="D176" s="286" t="s">
        <v>274</v>
      </c>
      <c r="E176" s="287" t="s">
        <v>1278</v>
      </c>
      <c r="F176" s="288" t="s">
        <v>1265</v>
      </c>
      <c r="G176" s="289" t="s">
        <v>299</v>
      </c>
      <c r="H176" s="290">
        <v>250</v>
      </c>
      <c r="I176" s="291"/>
      <c r="J176" s="292">
        <f>ROUND(I176*H176,2)</f>
        <v>0</v>
      </c>
      <c r="K176" s="293"/>
      <c r="L176" s="294"/>
      <c r="M176" s="295" t="s">
        <v>1</v>
      </c>
      <c r="N176" s="296" t="s">
        <v>45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1270</v>
      </c>
      <c r="AT176" s="240" t="s">
        <v>274</v>
      </c>
      <c r="AU176" s="240" t="s">
        <v>88</v>
      </c>
      <c r="AY176" s="18" t="s">
        <v>148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88</v>
      </c>
      <c r="BK176" s="241">
        <f>ROUND(I176*H176,2)</f>
        <v>0</v>
      </c>
      <c r="BL176" s="18" t="s">
        <v>542</v>
      </c>
      <c r="BM176" s="240" t="s">
        <v>380</v>
      </c>
    </row>
    <row r="177" s="2" customFormat="1" ht="16.5" customHeight="1">
      <c r="A177" s="39"/>
      <c r="B177" s="40"/>
      <c r="C177" s="286" t="s">
        <v>284</v>
      </c>
      <c r="D177" s="286" t="s">
        <v>274</v>
      </c>
      <c r="E177" s="287" t="s">
        <v>1279</v>
      </c>
      <c r="F177" s="288" t="s">
        <v>1267</v>
      </c>
      <c r="G177" s="289" t="s">
        <v>299</v>
      </c>
      <c r="H177" s="290">
        <v>1900</v>
      </c>
      <c r="I177" s="291"/>
      <c r="J177" s="292">
        <f>ROUND(I177*H177,2)</f>
        <v>0</v>
      </c>
      <c r="K177" s="293"/>
      <c r="L177" s="294"/>
      <c r="M177" s="295" t="s">
        <v>1</v>
      </c>
      <c r="N177" s="296" t="s">
        <v>45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1270</v>
      </c>
      <c r="AT177" s="240" t="s">
        <v>274</v>
      </c>
      <c r="AU177" s="240" t="s">
        <v>88</v>
      </c>
      <c r="AY177" s="18" t="s">
        <v>148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88</v>
      </c>
      <c r="BK177" s="241">
        <f>ROUND(I177*H177,2)</f>
        <v>0</v>
      </c>
      <c r="BL177" s="18" t="s">
        <v>542</v>
      </c>
      <c r="BM177" s="240" t="s">
        <v>390</v>
      </c>
    </row>
    <row r="178" s="2" customFormat="1" ht="16.5" customHeight="1">
      <c r="A178" s="39"/>
      <c r="B178" s="40"/>
      <c r="C178" s="286" t="s">
        <v>290</v>
      </c>
      <c r="D178" s="286" t="s">
        <v>274</v>
      </c>
      <c r="E178" s="287" t="s">
        <v>1280</v>
      </c>
      <c r="F178" s="288" t="s">
        <v>1281</v>
      </c>
      <c r="G178" s="289" t="s">
        <v>782</v>
      </c>
      <c r="H178" s="290">
        <v>2</v>
      </c>
      <c r="I178" s="291"/>
      <c r="J178" s="292">
        <f>ROUND(I178*H178,2)</f>
        <v>0</v>
      </c>
      <c r="K178" s="293"/>
      <c r="L178" s="294"/>
      <c r="M178" s="295" t="s">
        <v>1</v>
      </c>
      <c r="N178" s="296" t="s">
        <v>45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1270</v>
      </c>
      <c r="AT178" s="240" t="s">
        <v>274</v>
      </c>
      <c r="AU178" s="240" t="s">
        <v>88</v>
      </c>
      <c r="AY178" s="18" t="s">
        <v>148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88</v>
      </c>
      <c r="BK178" s="241">
        <f>ROUND(I178*H178,2)</f>
        <v>0</v>
      </c>
      <c r="BL178" s="18" t="s">
        <v>542</v>
      </c>
      <c r="BM178" s="240" t="s">
        <v>398</v>
      </c>
    </row>
    <row r="179" s="12" customFormat="1" ht="25.92" customHeight="1">
      <c r="A179" s="12"/>
      <c r="B179" s="212"/>
      <c r="C179" s="213"/>
      <c r="D179" s="214" t="s">
        <v>79</v>
      </c>
      <c r="E179" s="215" t="s">
        <v>805</v>
      </c>
      <c r="F179" s="215" t="s">
        <v>1210</v>
      </c>
      <c r="G179" s="213"/>
      <c r="H179" s="213"/>
      <c r="I179" s="216"/>
      <c r="J179" s="217">
        <f>BK179</f>
        <v>0</v>
      </c>
      <c r="K179" s="213"/>
      <c r="L179" s="218"/>
      <c r="M179" s="219"/>
      <c r="N179" s="220"/>
      <c r="O179" s="220"/>
      <c r="P179" s="221">
        <f>SUM(P180:P188)</f>
        <v>0</v>
      </c>
      <c r="Q179" s="220"/>
      <c r="R179" s="221">
        <f>SUM(R180:R188)</f>
        <v>0</v>
      </c>
      <c r="S179" s="220"/>
      <c r="T179" s="222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88</v>
      </c>
      <c r="AT179" s="224" t="s">
        <v>79</v>
      </c>
      <c r="AU179" s="224" t="s">
        <v>80</v>
      </c>
      <c r="AY179" s="223" t="s">
        <v>148</v>
      </c>
      <c r="BK179" s="225">
        <f>SUM(BK180:BK188)</f>
        <v>0</v>
      </c>
    </row>
    <row r="180" s="2" customFormat="1" ht="16.5" customHeight="1">
      <c r="A180" s="39"/>
      <c r="B180" s="40"/>
      <c r="C180" s="228" t="s">
        <v>296</v>
      </c>
      <c r="D180" s="228" t="s">
        <v>151</v>
      </c>
      <c r="E180" s="229" t="s">
        <v>1282</v>
      </c>
      <c r="F180" s="230" t="s">
        <v>1214</v>
      </c>
      <c r="G180" s="231" t="s">
        <v>980</v>
      </c>
      <c r="H180" s="232">
        <v>60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45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542</v>
      </c>
      <c r="AT180" s="240" t="s">
        <v>151</v>
      </c>
      <c r="AU180" s="240" t="s">
        <v>88</v>
      </c>
      <c r="AY180" s="18" t="s">
        <v>148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88</v>
      </c>
      <c r="BK180" s="241">
        <f>ROUND(I180*H180,2)</f>
        <v>0</v>
      </c>
      <c r="BL180" s="18" t="s">
        <v>542</v>
      </c>
      <c r="BM180" s="240" t="s">
        <v>409</v>
      </c>
    </row>
    <row r="181" s="2" customFormat="1" ht="16.5" customHeight="1">
      <c r="A181" s="39"/>
      <c r="B181" s="40"/>
      <c r="C181" s="228" t="s">
        <v>302</v>
      </c>
      <c r="D181" s="228" t="s">
        <v>151</v>
      </c>
      <c r="E181" s="229" t="s">
        <v>1283</v>
      </c>
      <c r="F181" s="230" t="s">
        <v>1216</v>
      </c>
      <c r="G181" s="231" t="s">
        <v>980</v>
      </c>
      <c r="H181" s="232">
        <v>10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45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542</v>
      </c>
      <c r="AT181" s="240" t="s">
        <v>151</v>
      </c>
      <c r="AU181" s="240" t="s">
        <v>88</v>
      </c>
      <c r="AY181" s="18" t="s">
        <v>148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88</v>
      </c>
      <c r="BK181" s="241">
        <f>ROUND(I181*H181,2)</f>
        <v>0</v>
      </c>
      <c r="BL181" s="18" t="s">
        <v>542</v>
      </c>
      <c r="BM181" s="240" t="s">
        <v>421</v>
      </c>
    </row>
    <row r="182" s="2" customFormat="1" ht="16.5" customHeight="1">
      <c r="A182" s="39"/>
      <c r="B182" s="40"/>
      <c r="C182" s="228" t="s">
        <v>7</v>
      </c>
      <c r="D182" s="228" t="s">
        <v>151</v>
      </c>
      <c r="E182" s="229" t="s">
        <v>1284</v>
      </c>
      <c r="F182" s="230" t="s">
        <v>1285</v>
      </c>
      <c r="G182" s="231" t="s">
        <v>980</v>
      </c>
      <c r="H182" s="232">
        <v>30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45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542</v>
      </c>
      <c r="AT182" s="240" t="s">
        <v>151</v>
      </c>
      <c r="AU182" s="240" t="s">
        <v>88</v>
      </c>
      <c r="AY182" s="18" t="s">
        <v>148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88</v>
      </c>
      <c r="BK182" s="241">
        <f>ROUND(I182*H182,2)</f>
        <v>0</v>
      </c>
      <c r="BL182" s="18" t="s">
        <v>542</v>
      </c>
      <c r="BM182" s="240" t="s">
        <v>430</v>
      </c>
    </row>
    <row r="183" s="15" customFormat="1">
      <c r="A183" s="15"/>
      <c r="B183" s="265"/>
      <c r="C183" s="266"/>
      <c r="D183" s="244" t="s">
        <v>157</v>
      </c>
      <c r="E183" s="267" t="s">
        <v>1</v>
      </c>
      <c r="F183" s="268" t="s">
        <v>1286</v>
      </c>
      <c r="G183" s="266"/>
      <c r="H183" s="267" t="s">
        <v>1</v>
      </c>
      <c r="I183" s="269"/>
      <c r="J183" s="266"/>
      <c r="K183" s="266"/>
      <c r="L183" s="270"/>
      <c r="M183" s="271"/>
      <c r="N183" s="272"/>
      <c r="O183" s="272"/>
      <c r="P183" s="272"/>
      <c r="Q183" s="272"/>
      <c r="R183" s="272"/>
      <c r="S183" s="272"/>
      <c r="T183" s="27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4" t="s">
        <v>157</v>
      </c>
      <c r="AU183" s="274" t="s">
        <v>88</v>
      </c>
      <c r="AV183" s="15" t="s">
        <v>88</v>
      </c>
      <c r="AW183" s="15" t="s">
        <v>36</v>
      </c>
      <c r="AX183" s="15" t="s">
        <v>80</v>
      </c>
      <c r="AY183" s="274" t="s">
        <v>148</v>
      </c>
    </row>
    <row r="184" s="15" customFormat="1">
      <c r="A184" s="15"/>
      <c r="B184" s="265"/>
      <c r="C184" s="266"/>
      <c r="D184" s="244" t="s">
        <v>157</v>
      </c>
      <c r="E184" s="267" t="s">
        <v>1</v>
      </c>
      <c r="F184" s="268" t="s">
        <v>1287</v>
      </c>
      <c r="G184" s="266"/>
      <c r="H184" s="267" t="s">
        <v>1</v>
      </c>
      <c r="I184" s="269"/>
      <c r="J184" s="266"/>
      <c r="K184" s="266"/>
      <c r="L184" s="270"/>
      <c r="M184" s="271"/>
      <c r="N184" s="272"/>
      <c r="O184" s="272"/>
      <c r="P184" s="272"/>
      <c r="Q184" s="272"/>
      <c r="R184" s="272"/>
      <c r="S184" s="272"/>
      <c r="T184" s="27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4" t="s">
        <v>157</v>
      </c>
      <c r="AU184" s="274" t="s">
        <v>88</v>
      </c>
      <c r="AV184" s="15" t="s">
        <v>88</v>
      </c>
      <c r="AW184" s="15" t="s">
        <v>36</v>
      </c>
      <c r="AX184" s="15" t="s">
        <v>80</v>
      </c>
      <c r="AY184" s="274" t="s">
        <v>148</v>
      </c>
    </row>
    <row r="185" s="15" customFormat="1">
      <c r="A185" s="15"/>
      <c r="B185" s="265"/>
      <c r="C185" s="266"/>
      <c r="D185" s="244" t="s">
        <v>157</v>
      </c>
      <c r="E185" s="267" t="s">
        <v>1</v>
      </c>
      <c r="F185" s="268" t="s">
        <v>1288</v>
      </c>
      <c r="G185" s="266"/>
      <c r="H185" s="267" t="s">
        <v>1</v>
      </c>
      <c r="I185" s="269"/>
      <c r="J185" s="266"/>
      <c r="K185" s="266"/>
      <c r="L185" s="270"/>
      <c r="M185" s="271"/>
      <c r="N185" s="272"/>
      <c r="O185" s="272"/>
      <c r="P185" s="272"/>
      <c r="Q185" s="272"/>
      <c r="R185" s="272"/>
      <c r="S185" s="272"/>
      <c r="T185" s="27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4" t="s">
        <v>157</v>
      </c>
      <c r="AU185" s="274" t="s">
        <v>88</v>
      </c>
      <c r="AV185" s="15" t="s">
        <v>88</v>
      </c>
      <c r="AW185" s="15" t="s">
        <v>36</v>
      </c>
      <c r="AX185" s="15" t="s">
        <v>80</v>
      </c>
      <c r="AY185" s="274" t="s">
        <v>148</v>
      </c>
    </row>
    <row r="186" s="13" customFormat="1">
      <c r="A186" s="13"/>
      <c r="B186" s="242"/>
      <c r="C186" s="243"/>
      <c r="D186" s="244" t="s">
        <v>157</v>
      </c>
      <c r="E186" s="245" t="s">
        <v>1</v>
      </c>
      <c r="F186" s="246" t="s">
        <v>371</v>
      </c>
      <c r="G186" s="243"/>
      <c r="H186" s="247">
        <v>30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157</v>
      </c>
      <c r="AU186" s="253" t="s">
        <v>88</v>
      </c>
      <c r="AV186" s="13" t="s">
        <v>90</v>
      </c>
      <c r="AW186" s="13" t="s">
        <v>36</v>
      </c>
      <c r="AX186" s="13" t="s">
        <v>80</v>
      </c>
      <c r="AY186" s="253" t="s">
        <v>148</v>
      </c>
    </row>
    <row r="187" s="14" customFormat="1">
      <c r="A187" s="14"/>
      <c r="B187" s="254"/>
      <c r="C187" s="255"/>
      <c r="D187" s="244" t="s">
        <v>157</v>
      </c>
      <c r="E187" s="256" t="s">
        <v>1</v>
      </c>
      <c r="F187" s="257" t="s">
        <v>166</v>
      </c>
      <c r="G187" s="255"/>
      <c r="H187" s="258">
        <v>30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157</v>
      </c>
      <c r="AU187" s="264" t="s">
        <v>88</v>
      </c>
      <c r="AV187" s="14" t="s">
        <v>155</v>
      </c>
      <c r="AW187" s="14" t="s">
        <v>36</v>
      </c>
      <c r="AX187" s="14" t="s">
        <v>88</v>
      </c>
      <c r="AY187" s="264" t="s">
        <v>148</v>
      </c>
    </row>
    <row r="188" s="2" customFormat="1" ht="16.5" customHeight="1">
      <c r="A188" s="39"/>
      <c r="B188" s="40"/>
      <c r="C188" s="228" t="s">
        <v>325</v>
      </c>
      <c r="D188" s="228" t="s">
        <v>151</v>
      </c>
      <c r="E188" s="229" t="s">
        <v>1289</v>
      </c>
      <c r="F188" s="230" t="s">
        <v>1290</v>
      </c>
      <c r="G188" s="231" t="s">
        <v>980</v>
      </c>
      <c r="H188" s="232">
        <v>20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45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542</v>
      </c>
      <c r="AT188" s="240" t="s">
        <v>151</v>
      </c>
      <c r="AU188" s="240" t="s">
        <v>88</v>
      </c>
      <c r="AY188" s="18" t="s">
        <v>148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88</v>
      </c>
      <c r="BK188" s="241">
        <f>ROUND(I188*H188,2)</f>
        <v>0</v>
      </c>
      <c r="BL188" s="18" t="s">
        <v>542</v>
      </c>
      <c r="BM188" s="240" t="s">
        <v>441</v>
      </c>
    </row>
    <row r="189" s="12" customFormat="1" ht="25.92" customHeight="1">
      <c r="A189" s="12"/>
      <c r="B189" s="212"/>
      <c r="C189" s="213"/>
      <c r="D189" s="214" t="s">
        <v>79</v>
      </c>
      <c r="E189" s="215" t="s">
        <v>877</v>
      </c>
      <c r="F189" s="215" t="s">
        <v>1226</v>
      </c>
      <c r="G189" s="213"/>
      <c r="H189" s="213"/>
      <c r="I189" s="216"/>
      <c r="J189" s="217">
        <f>BK189</f>
        <v>0</v>
      </c>
      <c r="K189" s="213"/>
      <c r="L189" s="218"/>
      <c r="M189" s="219"/>
      <c r="N189" s="220"/>
      <c r="O189" s="220"/>
      <c r="P189" s="221">
        <f>SUM(P190:P191)</f>
        <v>0</v>
      </c>
      <c r="Q189" s="220"/>
      <c r="R189" s="221">
        <f>SUM(R190:R191)</f>
        <v>0</v>
      </c>
      <c r="S189" s="220"/>
      <c r="T189" s="222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3" t="s">
        <v>149</v>
      </c>
      <c r="AT189" s="224" t="s">
        <v>79</v>
      </c>
      <c r="AU189" s="224" t="s">
        <v>80</v>
      </c>
      <c r="AY189" s="223" t="s">
        <v>148</v>
      </c>
      <c r="BK189" s="225">
        <f>SUM(BK190:BK191)</f>
        <v>0</v>
      </c>
    </row>
    <row r="190" s="2" customFormat="1" ht="16.5" customHeight="1">
      <c r="A190" s="39"/>
      <c r="B190" s="40"/>
      <c r="C190" s="228" t="s">
        <v>330</v>
      </c>
      <c r="D190" s="228" t="s">
        <v>151</v>
      </c>
      <c r="E190" s="229" t="s">
        <v>1291</v>
      </c>
      <c r="F190" s="230" t="s">
        <v>1228</v>
      </c>
      <c r="G190" s="231" t="s">
        <v>1229</v>
      </c>
      <c r="H190" s="232">
        <v>1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45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542</v>
      </c>
      <c r="AT190" s="240" t="s">
        <v>151</v>
      </c>
      <c r="AU190" s="240" t="s">
        <v>88</v>
      </c>
      <c r="AY190" s="18" t="s">
        <v>148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88</v>
      </c>
      <c r="BK190" s="241">
        <f>ROUND(I190*H190,2)</f>
        <v>0</v>
      </c>
      <c r="BL190" s="18" t="s">
        <v>542</v>
      </c>
      <c r="BM190" s="240" t="s">
        <v>1292</v>
      </c>
    </row>
    <row r="191" s="2" customFormat="1" ht="16.5" customHeight="1">
      <c r="A191" s="39"/>
      <c r="B191" s="40"/>
      <c r="C191" s="228" t="s">
        <v>335</v>
      </c>
      <c r="D191" s="228" t="s">
        <v>151</v>
      </c>
      <c r="E191" s="229" t="s">
        <v>1293</v>
      </c>
      <c r="F191" s="230" t="s">
        <v>1232</v>
      </c>
      <c r="G191" s="231" t="s">
        <v>1229</v>
      </c>
      <c r="H191" s="232">
        <v>1</v>
      </c>
      <c r="I191" s="233"/>
      <c r="J191" s="234">
        <f>ROUND(I191*H191,2)</f>
        <v>0</v>
      </c>
      <c r="K191" s="235"/>
      <c r="L191" s="45"/>
      <c r="M191" s="302" t="s">
        <v>1</v>
      </c>
      <c r="N191" s="303" t="s">
        <v>45</v>
      </c>
      <c r="O191" s="304"/>
      <c r="P191" s="305">
        <f>O191*H191</f>
        <v>0</v>
      </c>
      <c r="Q191" s="305">
        <v>0</v>
      </c>
      <c r="R191" s="305">
        <f>Q191*H191</f>
        <v>0</v>
      </c>
      <c r="S191" s="305">
        <v>0</v>
      </c>
      <c r="T191" s="30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542</v>
      </c>
      <c r="AT191" s="240" t="s">
        <v>151</v>
      </c>
      <c r="AU191" s="240" t="s">
        <v>88</v>
      </c>
      <c r="AY191" s="18" t="s">
        <v>148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88</v>
      </c>
      <c r="BK191" s="241">
        <f>ROUND(I191*H191,2)</f>
        <v>0</v>
      </c>
      <c r="BL191" s="18" t="s">
        <v>542</v>
      </c>
      <c r="BM191" s="240" t="s">
        <v>1294</v>
      </c>
    </row>
    <row r="192" s="2" customFormat="1" ht="6.96" customHeight="1">
      <c r="A192" s="39"/>
      <c r="B192" s="67"/>
      <c r="C192" s="68"/>
      <c r="D192" s="68"/>
      <c r="E192" s="68"/>
      <c r="F192" s="68"/>
      <c r="G192" s="68"/>
      <c r="H192" s="68"/>
      <c r="I192" s="68"/>
      <c r="J192" s="68"/>
      <c r="K192" s="68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n4Jm3rOpcrpd0QiPi0LOYkiesA5tp4l+OCuqG0boG0Kb3jvz3uuy+N+OGEaH0xdXdL0I5s8Kx0s/YNcYVpwErQ==" hashValue="96BsBayA3F5OmxktqGdiHiLQbwFDvqEshNDgUNBo4SLe2mBQOFGmHpZdVo3AYm+SrTUElNejsizEMwhG+kmjxQ==" algorithmName="SHA-512" password="CC35"/>
  <autoFilter ref="C123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Rekonstrukce budovy ředitelství - OKB pro nemocnici následné péče Moravská Třebová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2. 8. 2022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38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40</v>
      </c>
      <c r="E30" s="39"/>
      <c r="F30" s="39"/>
      <c r="G30" s="39"/>
      <c r="H30" s="39"/>
      <c r="I30" s="39"/>
      <c r="J30" s="161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42</v>
      </c>
      <c r="G32" s="39"/>
      <c r="H32" s="39"/>
      <c r="I32" s="162" t="s">
        <v>41</v>
      </c>
      <c r="J32" s="162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44</v>
      </c>
      <c r="E33" s="151" t="s">
        <v>45</v>
      </c>
      <c r="F33" s="164">
        <f>ROUND((SUM(BE120:BE128)),  2)</f>
        <v>0</v>
      </c>
      <c r="G33" s="39"/>
      <c r="H33" s="39"/>
      <c r="I33" s="165">
        <v>0.20999999999999999</v>
      </c>
      <c r="J33" s="164">
        <f>ROUND(((SUM(BE120:BE128))*I33),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46</v>
      </c>
      <c r="F34" s="164">
        <f>ROUND((SUM(BF120:BF128)),  2)</f>
        <v>0</v>
      </c>
      <c r="G34" s="39"/>
      <c r="H34" s="39"/>
      <c r="I34" s="165">
        <v>0.14999999999999999</v>
      </c>
      <c r="J34" s="164">
        <f>ROUND(((SUM(BF120:BF128))*I34),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47</v>
      </c>
      <c r="F35" s="164">
        <f>ROUND((SUM(BG120:BG128)),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48</v>
      </c>
      <c r="F36" s="164">
        <f>ROUND((SUM(BH120:BH128)),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ROUND((SUM(BI120:BI128)),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Rekonstrukce budovy ředitelství - OKB pro nemocnici následné péče Moravská Třebová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Moravská Třebová</v>
      </c>
      <c r="G89" s="41"/>
      <c r="H89" s="41"/>
      <c r="I89" s="33" t="s">
        <v>22</v>
      </c>
      <c r="J89" s="80" t="str">
        <f>IF(J12="","",J12)</f>
        <v>2. 8. 2022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Nemocnice následné Péče Moravská Třebová</v>
      </c>
      <c r="G91" s="41"/>
      <c r="H91" s="41"/>
      <c r="I91" s="33" t="s">
        <v>32</v>
      </c>
      <c r="J91" s="37" t="str">
        <f>E21</f>
        <v>K I P spol. s r. 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Pavel Rinn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114</v>
      </c>
      <c r="D94" s="186"/>
      <c r="E94" s="186"/>
      <c r="F94" s="186"/>
      <c r="G94" s="186"/>
      <c r="H94" s="186"/>
      <c r="I94" s="186"/>
      <c r="J94" s="187" t="s">
        <v>115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116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9"/>
      <c r="C97" s="190"/>
      <c r="D97" s="191" t="s">
        <v>1295</v>
      </c>
      <c r="E97" s="192"/>
      <c r="F97" s="192"/>
      <c r="G97" s="192"/>
      <c r="H97" s="192"/>
      <c r="I97" s="192"/>
      <c r="J97" s="193">
        <f>J121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1296</v>
      </c>
      <c r="E98" s="197"/>
      <c r="F98" s="197"/>
      <c r="G98" s="197"/>
      <c r="H98" s="197"/>
      <c r="I98" s="197"/>
      <c r="J98" s="198">
        <f>J122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1297</v>
      </c>
      <c r="E99" s="197"/>
      <c r="F99" s="197"/>
      <c r="G99" s="197"/>
      <c r="H99" s="197"/>
      <c r="I99" s="197"/>
      <c r="J99" s="198">
        <f>J124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1298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133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84" t="str">
        <f>E7</f>
        <v>Rekonstrukce budovy ředitelství - OKB pro nemocnici následné péče Moravská Třebová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Moravská Třebová</v>
      </c>
      <c r="G114" s="41"/>
      <c r="H114" s="41"/>
      <c r="I114" s="33" t="s">
        <v>22</v>
      </c>
      <c r="J114" s="80" t="str">
        <f>IF(J12="","",J12)</f>
        <v>2. 8. 2022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Nemocnice následné Péče Moravská Třebová</v>
      </c>
      <c r="G116" s="41"/>
      <c r="H116" s="41"/>
      <c r="I116" s="33" t="s">
        <v>32</v>
      </c>
      <c r="J116" s="37" t="str">
        <f>E21</f>
        <v>K I P spol. s r. 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37</v>
      </c>
      <c r="J117" s="37" t="str">
        <f>E24</f>
        <v>Pavel Rinn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00"/>
      <c r="B119" s="201"/>
      <c r="C119" s="202" t="s">
        <v>134</v>
      </c>
      <c r="D119" s="203" t="s">
        <v>65</v>
      </c>
      <c r="E119" s="203" t="s">
        <v>61</v>
      </c>
      <c r="F119" s="203" t="s">
        <v>62</v>
      </c>
      <c r="G119" s="203" t="s">
        <v>135</v>
      </c>
      <c r="H119" s="203" t="s">
        <v>136</v>
      </c>
      <c r="I119" s="203" t="s">
        <v>137</v>
      </c>
      <c r="J119" s="204" t="s">
        <v>115</v>
      </c>
      <c r="K119" s="205" t="s">
        <v>138</v>
      </c>
      <c r="L119" s="206"/>
      <c r="M119" s="101" t="s">
        <v>1</v>
      </c>
      <c r="N119" s="102" t="s">
        <v>44</v>
      </c>
      <c r="O119" s="102" t="s">
        <v>139</v>
      </c>
      <c r="P119" s="102" t="s">
        <v>140</v>
      </c>
      <c r="Q119" s="102" t="s">
        <v>141</v>
      </c>
      <c r="R119" s="102" t="s">
        <v>142</v>
      </c>
      <c r="S119" s="102" t="s">
        <v>143</v>
      </c>
      <c r="T119" s="103" t="s">
        <v>144</v>
      </c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9"/>
      <c r="B120" s="40"/>
      <c r="C120" s="108" t="s">
        <v>145</v>
      </c>
      <c r="D120" s="41"/>
      <c r="E120" s="41"/>
      <c r="F120" s="41"/>
      <c r="G120" s="41"/>
      <c r="H120" s="41"/>
      <c r="I120" s="41"/>
      <c r="J120" s="207">
        <f>BK120</f>
        <v>0</v>
      </c>
      <c r="K120" s="41"/>
      <c r="L120" s="45"/>
      <c r="M120" s="104"/>
      <c r="N120" s="208"/>
      <c r="O120" s="105"/>
      <c r="P120" s="209">
        <f>P121</f>
        <v>0</v>
      </c>
      <c r="Q120" s="105"/>
      <c r="R120" s="209">
        <f>R121</f>
        <v>0</v>
      </c>
      <c r="S120" s="105"/>
      <c r="T120" s="210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79</v>
      </c>
      <c r="AU120" s="18" t="s">
        <v>117</v>
      </c>
      <c r="BK120" s="211">
        <f>BK121</f>
        <v>0</v>
      </c>
    </row>
    <row r="121" s="12" customFormat="1" ht="25.92" customHeight="1">
      <c r="A121" s="12"/>
      <c r="B121" s="212"/>
      <c r="C121" s="213"/>
      <c r="D121" s="214" t="s">
        <v>79</v>
      </c>
      <c r="E121" s="215" t="s">
        <v>107</v>
      </c>
      <c r="F121" s="215" t="s">
        <v>108</v>
      </c>
      <c r="G121" s="213"/>
      <c r="H121" s="213"/>
      <c r="I121" s="216"/>
      <c r="J121" s="217">
        <f>BK121</f>
        <v>0</v>
      </c>
      <c r="K121" s="213"/>
      <c r="L121" s="218"/>
      <c r="M121" s="219"/>
      <c r="N121" s="220"/>
      <c r="O121" s="220"/>
      <c r="P121" s="221">
        <f>P122+P124+P127</f>
        <v>0</v>
      </c>
      <c r="Q121" s="220"/>
      <c r="R121" s="221">
        <f>R122+R124+R127</f>
        <v>0</v>
      </c>
      <c r="S121" s="220"/>
      <c r="T121" s="222">
        <f>T122+T124+T127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3" t="s">
        <v>178</v>
      </c>
      <c r="AT121" s="224" t="s">
        <v>79</v>
      </c>
      <c r="AU121" s="224" t="s">
        <v>80</v>
      </c>
      <c r="AY121" s="223" t="s">
        <v>148</v>
      </c>
      <c r="BK121" s="225">
        <f>BK122+BK124+BK127</f>
        <v>0</v>
      </c>
    </row>
    <row r="122" s="12" customFormat="1" ht="22.8" customHeight="1">
      <c r="A122" s="12"/>
      <c r="B122" s="212"/>
      <c r="C122" s="213"/>
      <c r="D122" s="214" t="s">
        <v>79</v>
      </c>
      <c r="E122" s="226" t="s">
        <v>1299</v>
      </c>
      <c r="F122" s="226" t="s">
        <v>1300</v>
      </c>
      <c r="G122" s="213"/>
      <c r="H122" s="213"/>
      <c r="I122" s="216"/>
      <c r="J122" s="227">
        <f>BK122</f>
        <v>0</v>
      </c>
      <c r="K122" s="213"/>
      <c r="L122" s="218"/>
      <c r="M122" s="219"/>
      <c r="N122" s="220"/>
      <c r="O122" s="220"/>
      <c r="P122" s="221">
        <f>P123</f>
        <v>0</v>
      </c>
      <c r="Q122" s="220"/>
      <c r="R122" s="221">
        <f>R123</f>
        <v>0</v>
      </c>
      <c r="S122" s="220"/>
      <c r="T122" s="22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178</v>
      </c>
      <c r="AT122" s="224" t="s">
        <v>79</v>
      </c>
      <c r="AU122" s="224" t="s">
        <v>88</v>
      </c>
      <c r="AY122" s="223" t="s">
        <v>148</v>
      </c>
      <c r="BK122" s="225">
        <f>BK123</f>
        <v>0</v>
      </c>
    </row>
    <row r="123" s="2" customFormat="1" ht="16.5" customHeight="1">
      <c r="A123" s="39"/>
      <c r="B123" s="40"/>
      <c r="C123" s="228" t="s">
        <v>88</v>
      </c>
      <c r="D123" s="228" t="s">
        <v>151</v>
      </c>
      <c r="E123" s="229" t="s">
        <v>1301</v>
      </c>
      <c r="F123" s="230" t="s">
        <v>1302</v>
      </c>
      <c r="G123" s="231" t="s">
        <v>1229</v>
      </c>
      <c r="H123" s="232">
        <v>1</v>
      </c>
      <c r="I123" s="233"/>
      <c r="J123" s="234">
        <f>ROUND(I123*H123,2)</f>
        <v>0</v>
      </c>
      <c r="K123" s="235"/>
      <c r="L123" s="45"/>
      <c r="M123" s="236" t="s">
        <v>1</v>
      </c>
      <c r="N123" s="237" t="s">
        <v>45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1303</v>
      </c>
      <c r="AT123" s="240" t="s">
        <v>151</v>
      </c>
      <c r="AU123" s="240" t="s">
        <v>90</v>
      </c>
      <c r="AY123" s="18" t="s">
        <v>148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88</v>
      </c>
      <c r="BK123" s="241">
        <f>ROUND(I123*H123,2)</f>
        <v>0</v>
      </c>
      <c r="BL123" s="18" t="s">
        <v>1303</v>
      </c>
      <c r="BM123" s="240" t="s">
        <v>1304</v>
      </c>
    </row>
    <row r="124" s="12" customFormat="1" ht="22.8" customHeight="1">
      <c r="A124" s="12"/>
      <c r="B124" s="212"/>
      <c r="C124" s="213"/>
      <c r="D124" s="214" t="s">
        <v>79</v>
      </c>
      <c r="E124" s="226" t="s">
        <v>1305</v>
      </c>
      <c r="F124" s="226" t="s">
        <v>1306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SUM(P125:P126)</f>
        <v>0</v>
      </c>
      <c r="Q124" s="220"/>
      <c r="R124" s="221">
        <f>SUM(R125:R126)</f>
        <v>0</v>
      </c>
      <c r="S124" s="220"/>
      <c r="T124" s="222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178</v>
      </c>
      <c r="AT124" s="224" t="s">
        <v>79</v>
      </c>
      <c r="AU124" s="224" t="s">
        <v>88</v>
      </c>
      <c r="AY124" s="223" t="s">
        <v>148</v>
      </c>
      <c r="BK124" s="225">
        <f>SUM(BK125:BK126)</f>
        <v>0</v>
      </c>
    </row>
    <row r="125" s="2" customFormat="1" ht="16.5" customHeight="1">
      <c r="A125" s="39"/>
      <c r="B125" s="40"/>
      <c r="C125" s="228" t="s">
        <v>90</v>
      </c>
      <c r="D125" s="228" t="s">
        <v>151</v>
      </c>
      <c r="E125" s="229" t="s">
        <v>1307</v>
      </c>
      <c r="F125" s="230" t="s">
        <v>1306</v>
      </c>
      <c r="G125" s="231" t="s">
        <v>1229</v>
      </c>
      <c r="H125" s="232">
        <v>1</v>
      </c>
      <c r="I125" s="233"/>
      <c r="J125" s="234">
        <f>ROUND(I125*H125,2)</f>
        <v>0</v>
      </c>
      <c r="K125" s="235"/>
      <c r="L125" s="45"/>
      <c r="M125" s="236" t="s">
        <v>1</v>
      </c>
      <c r="N125" s="237" t="s">
        <v>45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1303</v>
      </c>
      <c r="AT125" s="240" t="s">
        <v>151</v>
      </c>
      <c r="AU125" s="240" t="s">
        <v>90</v>
      </c>
      <c r="AY125" s="18" t="s">
        <v>148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88</v>
      </c>
      <c r="BK125" s="241">
        <f>ROUND(I125*H125,2)</f>
        <v>0</v>
      </c>
      <c r="BL125" s="18" t="s">
        <v>1303</v>
      </c>
      <c r="BM125" s="240" t="s">
        <v>1308</v>
      </c>
    </row>
    <row r="126" s="2" customFormat="1" ht="37.8" customHeight="1">
      <c r="A126" s="39"/>
      <c r="B126" s="40"/>
      <c r="C126" s="228" t="s">
        <v>149</v>
      </c>
      <c r="D126" s="228" t="s">
        <v>151</v>
      </c>
      <c r="E126" s="229" t="s">
        <v>1309</v>
      </c>
      <c r="F126" s="230" t="s">
        <v>1310</v>
      </c>
      <c r="G126" s="231" t="s">
        <v>1229</v>
      </c>
      <c r="H126" s="232">
        <v>1</v>
      </c>
      <c r="I126" s="233"/>
      <c r="J126" s="234">
        <f>ROUND(I126*H126,2)</f>
        <v>0</v>
      </c>
      <c r="K126" s="235"/>
      <c r="L126" s="45"/>
      <c r="M126" s="236" t="s">
        <v>1</v>
      </c>
      <c r="N126" s="237" t="s">
        <v>45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1303</v>
      </c>
      <c r="AT126" s="240" t="s">
        <v>151</v>
      </c>
      <c r="AU126" s="240" t="s">
        <v>90</v>
      </c>
      <c r="AY126" s="18" t="s">
        <v>148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88</v>
      </c>
      <c r="BK126" s="241">
        <f>ROUND(I126*H126,2)</f>
        <v>0</v>
      </c>
      <c r="BL126" s="18" t="s">
        <v>1303</v>
      </c>
      <c r="BM126" s="240" t="s">
        <v>1311</v>
      </c>
    </row>
    <row r="127" s="12" customFormat="1" ht="22.8" customHeight="1">
      <c r="A127" s="12"/>
      <c r="B127" s="212"/>
      <c r="C127" s="213"/>
      <c r="D127" s="214" t="s">
        <v>79</v>
      </c>
      <c r="E127" s="226" t="s">
        <v>1312</v>
      </c>
      <c r="F127" s="226" t="s">
        <v>1313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178</v>
      </c>
      <c r="AT127" s="224" t="s">
        <v>79</v>
      </c>
      <c r="AU127" s="224" t="s">
        <v>88</v>
      </c>
      <c r="AY127" s="223" t="s">
        <v>148</v>
      </c>
      <c r="BK127" s="225">
        <f>BK128</f>
        <v>0</v>
      </c>
    </row>
    <row r="128" s="2" customFormat="1" ht="16.5" customHeight="1">
      <c r="A128" s="39"/>
      <c r="B128" s="40"/>
      <c r="C128" s="228" t="s">
        <v>155</v>
      </c>
      <c r="D128" s="228" t="s">
        <v>151</v>
      </c>
      <c r="E128" s="229" t="s">
        <v>1314</v>
      </c>
      <c r="F128" s="230" t="s">
        <v>1313</v>
      </c>
      <c r="G128" s="231" t="s">
        <v>1229</v>
      </c>
      <c r="H128" s="232">
        <v>1</v>
      </c>
      <c r="I128" s="233"/>
      <c r="J128" s="234">
        <f>ROUND(I128*H128,2)</f>
        <v>0</v>
      </c>
      <c r="K128" s="235"/>
      <c r="L128" s="45"/>
      <c r="M128" s="302" t="s">
        <v>1</v>
      </c>
      <c r="N128" s="303" t="s">
        <v>45</v>
      </c>
      <c r="O128" s="304"/>
      <c r="P128" s="305">
        <f>O128*H128</f>
        <v>0</v>
      </c>
      <c r="Q128" s="305">
        <v>0</v>
      </c>
      <c r="R128" s="305">
        <f>Q128*H128</f>
        <v>0</v>
      </c>
      <c r="S128" s="305">
        <v>0</v>
      </c>
      <c r="T128" s="30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1303</v>
      </c>
      <c r="AT128" s="240" t="s">
        <v>151</v>
      </c>
      <c r="AU128" s="240" t="s">
        <v>90</v>
      </c>
      <c r="AY128" s="18" t="s">
        <v>148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88</v>
      </c>
      <c r="BK128" s="241">
        <f>ROUND(I128*H128,2)</f>
        <v>0</v>
      </c>
      <c r="BL128" s="18" t="s">
        <v>1303</v>
      </c>
      <c r="BM128" s="240" t="s">
        <v>1315</v>
      </c>
    </row>
    <row r="129" s="2" customFormat="1" ht="6.96" customHeight="1">
      <c r="A129" s="39"/>
      <c r="B129" s="67"/>
      <c r="C129" s="68"/>
      <c r="D129" s="68"/>
      <c r="E129" s="68"/>
      <c r="F129" s="68"/>
      <c r="G129" s="68"/>
      <c r="H129" s="68"/>
      <c r="I129" s="68"/>
      <c r="J129" s="68"/>
      <c r="K129" s="68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iYeeN1OETu1ZtKw6ApDW5bTRSL1lCuf9r+i01vSYe4Iigei5StIeUpR/k5I6T7bXPz0t8szpGZQzVK/Yq0DMxQ==" hashValue="fPxq0W/+8FodwnDk0BjePwRT63okk5KfOqXPZ0f0WJYErIVB7H9fozMuVpvJy6JngHqSSU+qvyWzBsNB3LvkOQ==" algorithmName="SHA-512" password="CC35"/>
  <autoFilter ref="C119:K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Rinn</dc:creator>
  <cp:lastModifiedBy>Pavel Rinn</cp:lastModifiedBy>
  <dcterms:created xsi:type="dcterms:W3CDTF">2022-08-02T13:03:23Z</dcterms:created>
  <dcterms:modified xsi:type="dcterms:W3CDTF">2022-08-02T13:03:32Z</dcterms:modified>
</cp:coreProperties>
</file>